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360" yWindow="315" windowWidth="23715" windowHeight="115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'Položky'!$A$1:$G$134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<sst xmlns="http://schemas.openxmlformats.org/spreadsheetml/2006/main" count="410" uniqueCount="259">
  <si>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</si>
  <si>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</si>
  <si>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</si>
  <si>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</si>
  <si>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</si>
  <si>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</si>
  <si>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</si>
  <si>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</si>
  <si>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</si>
  <si>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</si>
  <si>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</si>
  <si>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</si>
  <si>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</si>
  <si>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</si>
  <si>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</si>
  <si>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</si>
  <si>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</si>
  <si>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</si>
  <si>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</si>
  <si>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</si>
  <si>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</si>
  <si>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</si>
  <si>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</si>
  <si>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</si>
  <si>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</si>
  <si>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</si>
  <si>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</si>
  <si>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</si>
  <si>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</si>
  <si>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</si>
  <si>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</si>
  <si>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</si>
  <si>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</si>
  <si>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</si>
  <si>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</si>
  <si>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</si>
  <si>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</si>
  <si>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</si>
  <si>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</si>
  <si>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</si>
  <si>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</si>
  <si>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</si>
  <si>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</si>
  <si>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</si>
  <si>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</si>
  <si>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</si>
  <si>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</si>
  <si>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</si>
  <si>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</si>
  <si>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</si>
  <si>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</si>
  <si>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</si>
  <si>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</si>
  <si>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</si>
  <si>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</si>
  <si>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</si>
  <si>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</si>
  <si>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</si>
  <si>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</si>
  <si>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</si>
  <si>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</si>
  <si>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</si>
  <si>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</si>
  <si>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</si>
  <si>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</si>
  <si>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</si>
  <si>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</si>
  <si>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</si>
  <si>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</si>
  <si>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</si>
  <si>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</si>
  <si>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</si>
  <si>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</si>
  <si>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</si>
  <si>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</si>
  <si>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</si>
  <si>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</si>
  <si>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106</t>
  </si>
  <si>
    <t>Charbulova 106, rekonstrukce TS 22/0,4 kV</t>
  </si>
  <si>
    <t>11 2015</t>
  </si>
  <si>
    <t>02.2</t>
  </si>
  <si>
    <t>Odběratelská TS 22/0,4 kV</t>
  </si>
  <si>
    <t>stavební část</t>
  </si>
  <si>
    <t>132201101R00</t>
  </si>
  <si>
    <t xml:space="preserve">Hloubení rýh šířky do 60 cm v hor.3 do 100 m3 </t>
  </si>
  <si>
    <t>m3</t>
  </si>
  <si>
    <t>9,5*0,50*0,60</t>
  </si>
  <si>
    <t>139711101R00</t>
  </si>
  <si>
    <t xml:space="preserve">Vykopávka v uzavřených prostorách v hor.1-4 </t>
  </si>
  <si>
    <t>4,45*0,55*0,75</t>
  </si>
  <si>
    <t>0,65*0,70*0,75</t>
  </si>
  <si>
    <t>162201101R00</t>
  </si>
  <si>
    <t xml:space="preserve">Vodorovné přemístění výkopku z hor.1-4 do 20 m </t>
  </si>
  <si>
    <t>2,1769</t>
  </si>
  <si>
    <t>162701105R00</t>
  </si>
  <si>
    <t xml:space="preserve">Vodorovné přemístění výkopku z hor.1-4 do 10000 m </t>
  </si>
  <si>
    <t>2,1769+2,850</t>
  </si>
  <si>
    <t>171201201RT1</t>
  </si>
  <si>
    <t>Uložení sypaniny na skládku včetně poplatku za skládku</t>
  </si>
  <si>
    <t>2</t>
  </si>
  <si>
    <t>Základy a zvláštní zakládání</t>
  </si>
  <si>
    <t>273321211R00</t>
  </si>
  <si>
    <t xml:space="preserve">Železobeton základových desek B 12,5 (C12/15) </t>
  </si>
  <si>
    <t>4,45*0,55*0,15</t>
  </si>
  <si>
    <t>0,65*0,70*0,15</t>
  </si>
  <si>
    <t>273362021R00</t>
  </si>
  <si>
    <t xml:space="preserve">Výztuž základových desek ze svařovaných sití KARI </t>
  </si>
  <si>
    <t>t</t>
  </si>
  <si>
    <t>4,45*0,55*0,005</t>
  </si>
  <si>
    <t>0,70*0,65*0,005</t>
  </si>
  <si>
    <t>274272110RT2</t>
  </si>
  <si>
    <t>Zdivo základové z bednicích tvárnic, tl. 15 cm výplň tvárnic betonem B 12,5 (C 12/15) s výztuží</t>
  </si>
  <si>
    <t>m2</t>
  </si>
  <si>
    <t>(4,30+0,55)*0,80</t>
  </si>
  <si>
    <t>(0,65*2+0,40)*0,80</t>
  </si>
  <si>
    <t>3</t>
  </si>
  <si>
    <t>Svislé a kompletní konstrukce</t>
  </si>
  <si>
    <t>310236261RT1</t>
  </si>
  <si>
    <t>Zazdívka otvorů pl. 0,09 m2 cihlami, tl. zdi 60 cm s použitím maltové směsi Knauf</t>
  </si>
  <si>
    <t>kus</t>
  </si>
  <si>
    <t>ozn.c:1</t>
  </si>
  <si>
    <t>310237261RT1</t>
  </si>
  <si>
    <t>Zazdívka otvorů pl. 0,25 m2 cihlami, tl. zdi 60 cm s použitím maltové směsi Knauf</t>
  </si>
  <si>
    <t>ozn.d:1</t>
  </si>
  <si>
    <t>317234410R00</t>
  </si>
  <si>
    <t xml:space="preserve">Vyzdívka mezi nosníky cihlami pálenými na MC </t>
  </si>
  <si>
    <t>ozn.f:1,50*0,15*0,30</t>
  </si>
  <si>
    <t>317944311RT2</t>
  </si>
  <si>
    <t>Válcované nosníky do č.12 osazené do otvorů včetně dodávky profilu I č.10</t>
  </si>
  <si>
    <t>ozn.f:0,0235</t>
  </si>
  <si>
    <t>R 388 1</t>
  </si>
  <si>
    <t xml:space="preserve">Trouba AROT 110/94 mm </t>
  </si>
  <si>
    <t>m</t>
  </si>
  <si>
    <t>ozn.A:2,4</t>
  </si>
  <si>
    <t>ozn.B:0,6</t>
  </si>
  <si>
    <t>5</t>
  </si>
  <si>
    <t>Komunikace</t>
  </si>
  <si>
    <t>566901111R00</t>
  </si>
  <si>
    <t xml:space="preserve">Vyspravení podkladu po překopech štěrkopískem </t>
  </si>
  <si>
    <t>9,5*0,15*2,2</t>
  </si>
  <si>
    <t>572952112R00</t>
  </si>
  <si>
    <t xml:space="preserve">Vyspravení krytu po překopu asf.betonem tl.do 7 cm </t>
  </si>
  <si>
    <t>9,5*0,5</t>
  </si>
  <si>
    <t>6</t>
  </si>
  <si>
    <t>Úpravy povrchu, podlahy</t>
  </si>
  <si>
    <t>611421131RT2</t>
  </si>
  <si>
    <t>Oprava váp. omítek stropů do 5% plochy - štukových s použitím maltové směsi Knauf</t>
  </si>
  <si>
    <t>2,30*4,80</t>
  </si>
  <si>
    <t>612421231RT2</t>
  </si>
  <si>
    <t>Oprava vápen.omítek stěn do 10 % pl. - štukových s použitím maltové směsi Knauf</t>
  </si>
  <si>
    <t>(2,3+4,8)*2*3,85</t>
  </si>
  <si>
    <t>631571003R00</t>
  </si>
  <si>
    <t xml:space="preserve">Násyp ze štěrkopísku 0 - 32,  zpevňující </t>
  </si>
  <si>
    <t>venkovní rýha:9,5*0,50*0,60</t>
  </si>
  <si>
    <t>632451441R00</t>
  </si>
  <si>
    <t xml:space="preserve">Doplnění potěru v ploše do 1 m2, tl.30-40 mm </t>
  </si>
  <si>
    <t>kolem kanálů:4,30*0,10+4,30*0,15+0,65*0,15+0,65*0,10</t>
  </si>
  <si>
    <t>(0,75*2+0,40)*0,15</t>
  </si>
  <si>
    <t>9</t>
  </si>
  <si>
    <t>Ostatní konstrukce, bourání</t>
  </si>
  <si>
    <t>919735113R00</t>
  </si>
  <si>
    <t xml:space="preserve">Řezání stávajícího živičného krytu tl. 10 - 15 cm </t>
  </si>
  <si>
    <t>919735123R00</t>
  </si>
  <si>
    <t xml:space="preserve">Řezání stávajícího betonového krytu tl. 10 - 15 cm </t>
  </si>
  <si>
    <t>5,1+2,0</t>
  </si>
  <si>
    <t>952901111R00</t>
  </si>
  <si>
    <t xml:space="preserve">Vyčištění budov o výšce podlaží do 4 m </t>
  </si>
  <si>
    <t>953943112R00</t>
  </si>
  <si>
    <t xml:space="preserve">Osazení průchodek do zdiva, 5 kg / kus </t>
  </si>
  <si>
    <t>chráničky:5</t>
  </si>
  <si>
    <t>911 01</t>
  </si>
  <si>
    <t xml:space="preserve">Požární ucpávka </t>
  </si>
  <si>
    <t>94</t>
  </si>
  <si>
    <t>Lešení a stavební výtahy</t>
  </si>
  <si>
    <t>941955003R00</t>
  </si>
  <si>
    <t xml:space="preserve">Lešení lehké pomocné, výška podlahy do 2,5 m </t>
  </si>
  <si>
    <t>2,0*1,5</t>
  </si>
  <si>
    <t>96</t>
  </si>
  <si>
    <t>Bourání konstrukcí</t>
  </si>
  <si>
    <t>113107111R00</t>
  </si>
  <si>
    <t xml:space="preserve">Odstranění podkladu pl. 200 m2,kam.těžené tl.10 cm </t>
  </si>
  <si>
    <t>113107142R00</t>
  </si>
  <si>
    <t xml:space="preserve">Odstranění podkladu pl.do 200 m2, živice tl. 10 cm </t>
  </si>
  <si>
    <t>965042221RT2</t>
  </si>
  <si>
    <t>Bourání mazanin betonových tl. nad 10 cm, pl. 1 m2 ručně tl. mazaniny 15 - 20 cm</t>
  </si>
  <si>
    <t>ozn.b:0,65*0,70*0,20</t>
  </si>
  <si>
    <t>965042231RT2</t>
  </si>
  <si>
    <t>Bourání mazanin betonových tl. nad 10 cm, pl. 4 m2 ručně tl. mazaniny 15 - 20 cm</t>
  </si>
  <si>
    <t>ozn.a:4,45*0,65*0,20</t>
  </si>
  <si>
    <t>965049112RT1</t>
  </si>
  <si>
    <t>Příplatek, bourání mazanin se svař.síťí nad 10 cm jednostranná výztuž svařovanou sítí</t>
  </si>
  <si>
    <t>971033541R00</t>
  </si>
  <si>
    <t xml:space="preserve">Vybourání otv. zeď cihel. pl.1 m2, tl.30 cm, MVC </t>
  </si>
  <si>
    <t>ozn.f:1,15*0,40*0,30</t>
  </si>
  <si>
    <t>971042361R00</t>
  </si>
  <si>
    <t xml:space="preserve">Vybourání otvorů zdi betonové pl. 0,09 m2, tl.60cm </t>
  </si>
  <si>
    <t>971042461R00</t>
  </si>
  <si>
    <t xml:space="preserve">Vybourání otvorů zdi betonové pl. 0,25 m2, tl.60cm </t>
  </si>
  <si>
    <t>974031664R00</t>
  </si>
  <si>
    <t xml:space="preserve">Vysekání rýh zeď cihelná vtah. nosníků 15 x 15 cm </t>
  </si>
  <si>
    <t>ozn.f:1,5*2</t>
  </si>
  <si>
    <t>978011111R00</t>
  </si>
  <si>
    <t xml:space="preserve">Otlučení omítek vnitřních vápenných stropů do 5 % </t>
  </si>
  <si>
    <t>978013121R00</t>
  </si>
  <si>
    <t xml:space="preserve">Otlučení omítek vnitřních stěn v rozsahu do 10 %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</si>
  <si>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</si>
  <si>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</si>
  <si>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</si>
  <si>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</si>
  <si>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</si>
  <si>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</si>
  <si>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979999996R00</t>
  </si>
  <si>
    <t xml:space="preserve">Poplatek za skládku suti a vybouraných hmot </t>
  </si>
  <si>
    <t>99</t>
  </si>
  <si>
    <t>Staveništní přesun hmot</t>
  </si>
  <si>
    <t>999281111R00</t>
  </si>
  <si>
    <t xml:space="preserve">Přesun hmot pro opravy a údržbu do výšky 25 m </t>
  </si>
  <si>
    <t>767</t>
  </si>
  <si>
    <t>Konstrukce zámečnické</t>
  </si>
  <si>
    <t>767510111R00</t>
  </si>
  <si>
    <t xml:space="preserve">Montáž kanálových krytů - osazení </t>
  </si>
  <si>
    <t>kg</t>
  </si>
  <si>
    <t>1/Z:140,0</t>
  </si>
  <si>
    <t>2/Z:22,0</t>
  </si>
  <si>
    <t>767995104R00</t>
  </si>
  <si>
    <t xml:space="preserve">Montáž kovových atypických konstrukcí do 50 kg </t>
  </si>
  <si>
    <t>3/Z:42,0</t>
  </si>
  <si>
    <t>4/Z:32,5</t>
  </si>
  <si>
    <t>553 01</t>
  </si>
  <si>
    <t xml:space="preserve">Ocelový kanálový poklop   1/Z </t>
  </si>
  <si>
    <t>553 02</t>
  </si>
  <si>
    <t xml:space="preserve">Ocelový kanálový poklop   2/Z </t>
  </si>
  <si>
    <t>553 03</t>
  </si>
  <si>
    <t xml:space="preserve">Větrací žaluzie   3/Z </t>
  </si>
  <si>
    <t>553 04</t>
  </si>
  <si>
    <t xml:space="preserve">Větrací žaluzie   4/Z </t>
  </si>
  <si>
    <t>998767201R00</t>
  </si>
  <si>
    <t xml:space="preserve">Přesun hmot pro zámečnické konstr., výšky do 6 m </t>
  </si>
  <si>
    <t>783</t>
  </si>
  <si>
    <t>Nátěry</t>
  </si>
  <si>
    <t>783222100R00</t>
  </si>
  <si>
    <t xml:space="preserve">Nátěr syntetický kovových konstrukcí dvojnásobný </t>
  </si>
  <si>
    <t>1/Z:4,3*0,4*3</t>
  </si>
  <si>
    <t>2/Z:0,50*0,40*3</t>
  </si>
  <si>
    <t>783225100R00</t>
  </si>
  <si>
    <t xml:space="preserve">Nátěr syntetický kovových konstrukcí 2x + 1x email </t>
  </si>
  <si>
    <t>3/Z:1,15*0,40*3</t>
  </si>
  <si>
    <t>4/Z:1,1*0,40*2</t>
  </si>
  <si>
    <t>dveře:1,25*2,10*2</t>
  </si>
  <si>
    <t>783814110R00</t>
  </si>
  <si>
    <t xml:space="preserve">Nátěr olejový betonových povrchů dvojnásobný </t>
  </si>
  <si>
    <t>2,30*4,80+1,15*0,30</t>
  </si>
  <si>
    <t>784</t>
  </si>
  <si>
    <t>Malby</t>
  </si>
  <si>
    <t>784452271R00</t>
  </si>
  <si>
    <t xml:space="preserve">Malba směsí tekutou 2x, 1barva, místnost do 3,8 m </t>
  </si>
  <si>
    <t>2,3*4,8+(2,3+4,8)*2*3,85</t>
  </si>
  <si>
    <t>Zařízení staveniště</t>
  </si>
  <si>
    <t>7 b PŘÍLOHA Č. 1 - ODBĚRATELSKÁ TS 22/0,4KV, CHARBULOVA 106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</si>
</sst>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0" fillId="2" borderId="8" xfId="0" applyNumberFormat="1" applyFont="1" applyFill="1" applyBorder="1"/>
    <xf numFmtId="0" fontId="3" fillId="2" borderId="9" xfId="0" applyFont="1" applyFill="1" applyBorder="1"/>
    <xf numFmtId="0" fontId="0" fillId="2" borderId="9" xfId="0" applyFont="1" applyFill="1" applyBorder="1"/>
    <xf numFmtId="0" fontId="0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0" fillId="2" borderId="13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0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0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0" fillId="0" borderId="26" xfId="0" applyFont="1" applyBorder="1"/>
    <xf numFmtId="0" fontId="0" fillId="0" borderId="24" xfId="0" applyFont="1" applyBorder="1"/>
    <xf numFmtId="0" fontId="0" fillId="0" borderId="16" xfId="0" applyFont="1" applyBorder="1"/>
    <xf numFmtId="3" fontId="0" fillId="0" borderId="25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3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0" fillId="0" borderId="40" xfId="20" applyBorder="1" applyAlignment="1">
      <alignment horizontal="left"/>
      <protection/>
    </xf>
    <xf numFmtId="0" fontId="0" fillId="0" borderId="42" xfId="20" applyBorder="1">
      <alignment/>
      <protection/>
    </xf>
    <xf numFmtId="0" fontId="4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0" fillId="0" borderId="9" xfId="20" applyBorder="1" applyAlignment="1">
      <alignment horizontal="center"/>
      <protection/>
    </xf>
    <xf numFmtId="0" fontId="0" fillId="0" borderId="9" xfId="20" applyNumberFormat="1" applyBorder="1" applyAlignment="1">
      <alignment horizontal="right"/>
      <protection/>
    </xf>
    <xf numFmtId="0" fontId="0" fillId="0" borderId="8" xfId="20" applyNumberFormat="1" applyBorder="1">
      <alignment/>
      <protection/>
    </xf>
    <xf numFmtId="0" fontId="0" fillId="0" borderId="0" xfId="20" applyNumberFormat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0" fontId="11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2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3" fillId="3" borderId="52" xfId="20" applyNumberFormat="1" applyFont="1" applyFill="1" applyBorder="1" applyAlignment="1">
      <alignment horizontal="right" wrapText="1"/>
      <protection/>
    </xf>
    <xf numFmtId="0" fontId="13" fillId="3" borderId="33" xfId="20" applyFont="1" applyFill="1" applyBorder="1" applyAlignment="1">
      <alignment horizontal="left" wrapText="1"/>
      <protection/>
    </xf>
    <xf numFmtId="0" fontId="13" fillId="0" borderId="13" xfId="0" applyFont="1" applyBorder="1" applyAlignment="1">
      <alignment horizontal="right"/>
    </xf>
    <xf numFmtId="0" fontId="0" fillId="2" borderId="10" xfId="20" applyFill="1" applyBorder="1" applyAlignment="1">
      <alignment horizontal="center"/>
      <protection/>
    </xf>
    <xf numFmtId="49" fontId="15" fillId="2" borderId="10" xfId="20" applyNumberFormat="1" applyFont="1" applyFill="1" applyBorder="1" applyAlignment="1">
      <alignment horizontal="left"/>
      <protection/>
    </xf>
    <xf numFmtId="0" fontId="15" fillId="2" borderId="50" xfId="20" applyFont="1" applyFill="1" applyBorder="1">
      <alignment/>
      <protection/>
    </xf>
    <xf numFmtId="0" fontId="0" fillId="2" borderId="9" xfId="20" applyFill="1" applyBorder="1" applyAlignment="1">
      <alignment horizontal="center"/>
      <protection/>
    </xf>
    <xf numFmtId="4" fontId="0" fillId="2" borderId="9" xfId="20" applyNumberFormat="1" applyFill="1" applyBorder="1" applyAlignment="1">
      <alignment horizontal="right"/>
      <protection/>
    </xf>
    <xf numFmtId="4" fontId="0" fillId="2" borderId="8" xfId="20" applyNumberForma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0" fillId="0" borderId="13" xfId="0" applyNumberFormat="1" applyFont="1" applyBorder="1"/>
    <xf numFmtId="3" fontId="0" fillId="0" borderId="49" xfId="0" applyNumberFormat="1" applyFont="1" applyBorder="1"/>
    <xf numFmtId="3" fontId="0" fillId="0" borderId="53" xfId="0" applyNumberFormat="1" applyFont="1" applyBorder="1"/>
    <xf numFmtId="3" fontId="12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55" xfId="20" applyFont="1" applyBorder="1" applyAlignment="1">
      <alignment horizontal="center"/>
      <protection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3" fillId="3" borderId="61" xfId="20" applyNumberFormat="1" applyFont="1" applyFill="1" applyBorder="1" applyAlignment="1">
      <alignment horizontal="left" wrapText="1"/>
      <protection/>
    </xf>
    <xf numFmtId="49" fontId="14" fillId="0" borderId="62" xfId="0" applyNumberFormat="1" applyFont="1" applyBorder="1" applyAlignment="1">
      <alignment horizontal="left" wrapText="1"/>
    </xf>
    <xf numFmtId="0" fontId="8" fillId="0" borderId="0" xfId="20" applyFont="1" applyAlignment="1">
      <alignment horizontal="center"/>
      <protection/>
    </xf>
    <xf numFmtId="49" fontId="0" fillId="0" borderId="57" xfId="20" applyNumberFormat="1" applyFont="1" applyBorder="1" applyAlignment="1">
      <alignment horizontal="center"/>
      <protection/>
    </xf>
    <xf numFmtId="0" fontId="0" fillId="0" borderId="59" xfId="20" applyBorder="1" applyAlignment="1">
      <alignment horizontal="center" shrinkToFit="1"/>
      <protection/>
    </xf>
    <xf numFmtId="0" fontId="0" fillId="0" borderId="43" xfId="20" applyBorder="1" applyAlignment="1">
      <alignment horizontal="center" shrinkToFit="1"/>
      <protection/>
    </xf>
    <xf numFmtId="0" fontId="0" fillId="0" borderId="60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258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stavební část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5"/>
      <c r="D8" s="205"/>
      <c r="E8" s="206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5">
        <f>Projektant</f>
        <v>0</v>
      </c>
      <c r="D9" s="205"/>
      <c r="E9" s="206"/>
      <c r="F9" s="11"/>
      <c r="G9" s="33"/>
      <c r="H9" s="34"/>
    </row>
    <row r="10" spans="1:8" ht="12.75">
      <c r="A10" s="28" t="s">
        <v>14</v>
      </c>
      <c r="B10" s="11"/>
      <c r="C10" s="205"/>
      <c r="D10" s="205"/>
      <c r="E10" s="205"/>
      <c r="F10" s="35"/>
      <c r="G10" s="36"/>
      <c r="H10" s="37"/>
    </row>
    <row r="11" spans="1:57" ht="13.5" customHeight="1">
      <c r="A11" s="28" t="s">
        <v>15</v>
      </c>
      <c r="B11" s="11"/>
      <c r="C11" s="205"/>
      <c r="D11" s="205"/>
      <c r="E11" s="205"/>
      <c r="F11" s="38" t="s">
        <v>16</v>
      </c>
      <c r="G11" s="39" t="s">
        <v>79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7"/>
      <c r="D12" s="207"/>
      <c r="E12" s="207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Rekapitulace!A24</f>
        <v>Zařízení staveniště</v>
      </c>
      <c r="E15" s="57"/>
      <c r="F15" s="58"/>
      <c r="G15" s="55">
        <f>Rekapitulace!I24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59"/>
      <c r="E16" s="60"/>
      <c r="F16" s="61"/>
      <c r="G16" s="55"/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59"/>
      <c r="E17" s="60"/>
      <c r="F17" s="61"/>
      <c r="G17" s="55"/>
    </row>
    <row r="18" spans="1:7" ht="15.95" customHeight="1">
      <c r="A18" s="62" t="s">
        <v>27</v>
      </c>
      <c r="B18" s="63" t="s">
        <v>28</v>
      </c>
      <c r="C18" s="55">
        <f>Dodavka</f>
        <v>0</v>
      </c>
      <c r="D18" s="59"/>
      <c r="E18" s="60"/>
      <c r="F18" s="61"/>
      <c r="G18" s="55"/>
    </row>
    <row r="19" spans="1:7" ht="15.95" customHeight="1">
      <c r="A19" s="64" t="s">
        <v>29</v>
      </c>
      <c r="B19" s="54"/>
      <c r="C19" s="55">
        <f>SUM(C15:C18)</f>
        <v>0</v>
      </c>
      <c r="D19" s="65"/>
      <c r="E19" s="60"/>
      <c r="F19" s="61"/>
      <c r="G19" s="55"/>
    </row>
    <row r="20" spans="1:7" ht="15.95" customHeight="1">
      <c r="A20" s="64"/>
      <c r="B20" s="54"/>
      <c r="C20" s="55"/>
      <c r="D20" s="59"/>
      <c r="E20" s="60"/>
      <c r="F20" s="61"/>
      <c r="G20" s="55"/>
    </row>
    <row r="21" spans="1:7" ht="15.95" customHeight="1">
      <c r="A21" s="64" t="s">
        <v>30</v>
      </c>
      <c r="B21" s="54"/>
      <c r="C21" s="55">
        <f>HZS</f>
        <v>0</v>
      </c>
      <c r="D21" s="59"/>
      <c r="E21" s="60"/>
      <c r="F21" s="61"/>
      <c r="G21" s="55"/>
    </row>
    <row r="22" spans="1:7" ht="15.9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>
      <c r="A23" s="208" t="s">
        <v>33</v>
      </c>
      <c r="B23" s="209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0">
        <f>ROUND(C23-F32,0)</f>
        <v>0</v>
      </c>
      <c r="G30" s="211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0">
        <f>ROUND(PRODUCT(F30,C31/100),1)</f>
        <v>0</v>
      </c>
      <c r="G31" s="211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0">
        <v>0</v>
      </c>
      <c r="G32" s="211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10">
        <f>ROUND(PRODUCT(F32,C33/100),1)</f>
        <v>0</v>
      </c>
      <c r="G33" s="211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2">
        <f>CEILING(SUM(F30:F33),IF(SUM(F30:F33)&gt;=0,1,-1))</f>
        <v>0</v>
      </c>
      <c r="G34" s="213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4"/>
      <c r="C37" s="204"/>
      <c r="D37" s="204"/>
      <c r="E37" s="204"/>
      <c r="F37" s="204"/>
      <c r="G37" s="204"/>
      <c r="H37" t="s">
        <v>5</v>
      </c>
    </row>
    <row r="38" spans="1:8" ht="12.75" customHeight="1">
      <c r="A38" s="95"/>
      <c r="B38" s="204"/>
      <c r="C38" s="204"/>
      <c r="D38" s="204"/>
      <c r="E38" s="204"/>
      <c r="F38" s="204"/>
      <c r="G38" s="204"/>
      <c r="H38" t="s">
        <v>5</v>
      </c>
    </row>
    <row r="39" spans="1:8" ht="12.75">
      <c r="A39" s="95"/>
      <c r="B39" s="204"/>
      <c r="C39" s="204"/>
      <c r="D39" s="204"/>
      <c r="E39" s="204"/>
      <c r="F39" s="204"/>
      <c r="G39" s="204"/>
      <c r="H39" t="s">
        <v>5</v>
      </c>
    </row>
    <row r="40" spans="1:8" ht="12.75">
      <c r="A40" s="95"/>
      <c r="B40" s="204"/>
      <c r="C40" s="204"/>
      <c r="D40" s="204"/>
      <c r="E40" s="204"/>
      <c r="F40" s="204"/>
      <c r="G40" s="204"/>
      <c r="H40" t="s">
        <v>5</v>
      </c>
    </row>
    <row r="41" spans="1:8" ht="12.75">
      <c r="A41" s="95"/>
      <c r="B41" s="204"/>
      <c r="C41" s="204"/>
      <c r="D41" s="204"/>
      <c r="E41" s="204"/>
      <c r="F41" s="204"/>
      <c r="G41" s="204"/>
      <c r="H41" t="s">
        <v>5</v>
      </c>
    </row>
    <row r="42" spans="1:8" ht="12.75">
      <c r="A42" s="95"/>
      <c r="B42" s="204"/>
      <c r="C42" s="204"/>
      <c r="D42" s="204"/>
      <c r="E42" s="204"/>
      <c r="F42" s="204"/>
      <c r="G42" s="204"/>
      <c r="H42" t="s">
        <v>5</v>
      </c>
    </row>
    <row r="43" spans="1:8" ht="12.75">
      <c r="A43" s="95"/>
      <c r="B43" s="204"/>
      <c r="C43" s="204"/>
      <c r="D43" s="204"/>
      <c r="E43" s="204"/>
      <c r="F43" s="204"/>
      <c r="G43" s="204"/>
      <c r="H43" t="s">
        <v>5</v>
      </c>
    </row>
    <row r="44" spans="1:8" ht="12.75">
      <c r="A44" s="95"/>
      <c r="B44" s="204"/>
      <c r="C44" s="204"/>
      <c r="D44" s="204"/>
      <c r="E44" s="204"/>
      <c r="F44" s="204"/>
      <c r="G44" s="204"/>
      <c r="H44" t="s">
        <v>5</v>
      </c>
    </row>
    <row r="45" spans="1:8" ht="0.75" customHeight="1">
      <c r="A45" s="95"/>
      <c r="B45" s="204"/>
      <c r="C45" s="204"/>
      <c r="D45" s="204"/>
      <c r="E45" s="204"/>
      <c r="F45" s="204"/>
      <c r="G45" s="204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6" t="str">
        <f>CONCATENATE(cislostavby," ",nazevstavby)</f>
        <v>106 Charbulova 106, rekonstrukce TS 22/0,4 kV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6" t="s">
        <v>50</v>
      </c>
      <c r="B2" s="217"/>
      <c r="C2" s="102" t="str">
        <f>CONCATENATE(cisloobjektu," ",nazevobjektu)</f>
        <v>02.2 Odběratelská TS 22/0,4 kV</v>
      </c>
      <c r="D2" s="103"/>
      <c r="E2" s="104"/>
      <c r="F2" s="103"/>
      <c r="G2" s="218" t="s">
        <v>82</v>
      </c>
      <c r="H2" s="219"/>
      <c r="I2" s="220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1</v>
      </c>
      <c r="B7" s="114" t="str">
        <f>Položky!C7</f>
        <v>Zemní práce</v>
      </c>
      <c r="D7" s="115"/>
      <c r="E7" s="199">
        <f>Položky!BA18</f>
        <v>0</v>
      </c>
      <c r="F7" s="200">
        <f>Položky!BB18</f>
        <v>0</v>
      </c>
      <c r="G7" s="200">
        <f>Položky!BC18</f>
        <v>0</v>
      </c>
      <c r="H7" s="200">
        <f>Položky!BD18</f>
        <v>0</v>
      </c>
      <c r="I7" s="201">
        <f>Položky!BE18</f>
        <v>0</v>
      </c>
    </row>
    <row r="8" spans="1:9" s="34" customFormat="1" ht="12.75">
      <c r="A8" s="198" t="str">
        <f>Položky!B19</f>
        <v>2</v>
      </c>
      <c r="B8" s="114" t="str">
        <f>Položky!C19</f>
        <v>Základy a zvláštní zakládání</v>
      </c>
      <c r="D8" s="115"/>
      <c r="E8" s="199">
        <f>Položky!BA29</f>
        <v>0</v>
      </c>
      <c r="F8" s="200">
        <f>Položky!BB29</f>
        <v>0</v>
      </c>
      <c r="G8" s="200">
        <f>Položky!BC29</f>
        <v>0</v>
      </c>
      <c r="H8" s="200">
        <f>Položky!BD29</f>
        <v>0</v>
      </c>
      <c r="I8" s="201">
        <f>Položky!BE29</f>
        <v>0</v>
      </c>
    </row>
    <row r="9" spans="1:9" s="34" customFormat="1" ht="12.75">
      <c r="A9" s="198" t="str">
        <f>Položky!B30</f>
        <v>3</v>
      </c>
      <c r="B9" s="114" t="str">
        <f>Položky!C30</f>
        <v>Svislé a kompletní konstrukce</v>
      </c>
      <c r="D9" s="115"/>
      <c r="E9" s="199">
        <f>Položky!BA42</f>
        <v>0</v>
      </c>
      <c r="F9" s="200">
        <f>Položky!BB42</f>
        <v>0</v>
      </c>
      <c r="G9" s="200">
        <f>Položky!BC42</f>
        <v>0</v>
      </c>
      <c r="H9" s="200">
        <f>Položky!BD42</f>
        <v>0</v>
      </c>
      <c r="I9" s="201">
        <f>Položky!BE42</f>
        <v>0</v>
      </c>
    </row>
    <row r="10" spans="1:9" s="34" customFormat="1" ht="12.75">
      <c r="A10" s="198" t="str">
        <f>Položky!B43</f>
        <v>5</v>
      </c>
      <c r="B10" s="114" t="str">
        <f>Položky!C43</f>
        <v>Komunikace</v>
      </c>
      <c r="D10" s="115"/>
      <c r="E10" s="199">
        <f>Položky!BA48</f>
        <v>0</v>
      </c>
      <c r="F10" s="200">
        <f>Položky!BB48</f>
        <v>0</v>
      </c>
      <c r="G10" s="200">
        <f>Položky!BC48</f>
        <v>0</v>
      </c>
      <c r="H10" s="200">
        <f>Položky!BD48</f>
        <v>0</v>
      </c>
      <c r="I10" s="201">
        <f>Položky!BE48</f>
        <v>0</v>
      </c>
    </row>
    <row r="11" spans="1:9" s="34" customFormat="1" ht="12.75">
      <c r="A11" s="198" t="str">
        <f>Položky!B49</f>
        <v>6</v>
      </c>
      <c r="B11" s="114" t="str">
        <f>Položky!C49</f>
        <v>Úpravy povrchu, podlahy</v>
      </c>
      <c r="D11" s="115"/>
      <c r="E11" s="199">
        <f>Položky!BA59</f>
        <v>0</v>
      </c>
      <c r="F11" s="200">
        <f>Položky!BB59</f>
        <v>0</v>
      </c>
      <c r="G11" s="200">
        <f>Položky!BC59</f>
        <v>0</v>
      </c>
      <c r="H11" s="200">
        <f>Položky!BD59</f>
        <v>0</v>
      </c>
      <c r="I11" s="201">
        <f>Položky!BE59</f>
        <v>0</v>
      </c>
    </row>
    <row r="12" spans="1:9" s="34" customFormat="1" ht="12.75">
      <c r="A12" s="198" t="str">
        <f>Položky!B60</f>
        <v>9</v>
      </c>
      <c r="B12" s="114" t="str">
        <f>Položky!C60</f>
        <v>Ostatní konstrukce, bourání</v>
      </c>
      <c r="D12" s="115"/>
      <c r="E12" s="199">
        <f>Položky!BA69</f>
        <v>0</v>
      </c>
      <c r="F12" s="200">
        <f>Položky!BB69</f>
        <v>0</v>
      </c>
      <c r="G12" s="200">
        <f>Položky!BC69</f>
        <v>0</v>
      </c>
      <c r="H12" s="200">
        <f>Položky!BD69</f>
        <v>0</v>
      </c>
      <c r="I12" s="201">
        <f>Položky!BE69</f>
        <v>0</v>
      </c>
    </row>
    <row r="13" spans="1:9" s="34" customFormat="1" ht="12.75">
      <c r="A13" s="198" t="str">
        <f>Položky!B70</f>
        <v>94</v>
      </c>
      <c r="B13" s="114" t="str">
        <f>Položky!C70</f>
        <v>Lešení a stavební výtahy</v>
      </c>
      <c r="D13" s="115"/>
      <c r="E13" s="199">
        <f>Položky!BA74</f>
        <v>0</v>
      </c>
      <c r="F13" s="200">
        <f>Položky!BB74</f>
        <v>0</v>
      </c>
      <c r="G13" s="200">
        <f>Položky!BC74</f>
        <v>0</v>
      </c>
      <c r="H13" s="200">
        <f>Položky!BD74</f>
        <v>0</v>
      </c>
      <c r="I13" s="201">
        <f>Položky!BE74</f>
        <v>0</v>
      </c>
    </row>
    <row r="14" spans="1:9" s="34" customFormat="1" ht="12.75">
      <c r="A14" s="198" t="str">
        <f>Položky!B75</f>
        <v>96</v>
      </c>
      <c r="B14" s="114" t="str">
        <f>Položky!C75</f>
        <v>Bourání konstrukcí</v>
      </c>
      <c r="D14" s="115"/>
      <c r="E14" s="199">
        <f>Položky!BA103</f>
        <v>0</v>
      </c>
      <c r="F14" s="200">
        <f>Položky!BB103</f>
        <v>0</v>
      </c>
      <c r="G14" s="200">
        <f>Položky!BC103</f>
        <v>0</v>
      </c>
      <c r="H14" s="200">
        <f>Položky!BD103</f>
        <v>0</v>
      </c>
      <c r="I14" s="201">
        <f>Položky!BE103</f>
        <v>0</v>
      </c>
    </row>
    <row r="15" spans="1:9" s="34" customFormat="1" ht="12.75">
      <c r="A15" s="198" t="str">
        <f>Položky!B104</f>
        <v>99</v>
      </c>
      <c r="B15" s="114" t="str">
        <f>Položky!C104</f>
        <v>Staveništní přesun hmot</v>
      </c>
      <c r="D15" s="115"/>
      <c r="E15" s="199">
        <f>Položky!BA106</f>
        <v>0</v>
      </c>
      <c r="F15" s="200">
        <f>Položky!BB106</f>
        <v>0</v>
      </c>
      <c r="G15" s="200">
        <f>Položky!BC106</f>
        <v>0</v>
      </c>
      <c r="H15" s="200">
        <f>Položky!BD106</f>
        <v>0</v>
      </c>
      <c r="I15" s="201">
        <f>Položky!BE106</f>
        <v>0</v>
      </c>
    </row>
    <row r="16" spans="1:9" s="34" customFormat="1" ht="12.75">
      <c r="A16" s="198" t="str">
        <f>Položky!B107</f>
        <v>767</v>
      </c>
      <c r="B16" s="114" t="str">
        <f>Položky!C107</f>
        <v>Konstrukce zámečnické</v>
      </c>
      <c r="D16" s="115"/>
      <c r="E16" s="199">
        <f>Položky!BA119</f>
        <v>0</v>
      </c>
      <c r="F16" s="200">
        <f>Položky!BB119</f>
        <v>0</v>
      </c>
      <c r="G16" s="200">
        <f>Položky!BC119</f>
        <v>0</v>
      </c>
      <c r="H16" s="200">
        <f>Položky!BD119</f>
        <v>0</v>
      </c>
      <c r="I16" s="201">
        <f>Položky!BE119</f>
        <v>0</v>
      </c>
    </row>
    <row r="17" spans="1:9" s="34" customFormat="1" ht="12.75">
      <c r="A17" s="198" t="str">
        <f>Položky!B120</f>
        <v>783</v>
      </c>
      <c r="B17" s="114" t="str">
        <f>Položky!C120</f>
        <v>Nátěry</v>
      </c>
      <c r="D17" s="115"/>
      <c r="E17" s="199">
        <f>Položky!BA130</f>
        <v>0</v>
      </c>
      <c r="F17" s="200">
        <f>Položky!BB130</f>
        <v>0</v>
      </c>
      <c r="G17" s="200">
        <f>Položky!BC130</f>
        <v>0</v>
      </c>
      <c r="H17" s="200">
        <f>Položky!BD130</f>
        <v>0</v>
      </c>
      <c r="I17" s="201">
        <f>Položky!BE130</f>
        <v>0</v>
      </c>
    </row>
    <row r="18" spans="1:9" s="34" customFormat="1" ht="13.5" thickBot="1">
      <c r="A18" s="198" t="str">
        <f>Položky!B131</f>
        <v>784</v>
      </c>
      <c r="B18" s="114" t="str">
        <f>Položky!C131</f>
        <v>Malby</v>
      </c>
      <c r="D18" s="115"/>
      <c r="E18" s="199">
        <f>Položky!BA134</f>
        <v>0</v>
      </c>
      <c r="F18" s="200">
        <f>Položky!BB134</f>
        <v>0</v>
      </c>
      <c r="G18" s="200">
        <f>Položky!BC134</f>
        <v>0</v>
      </c>
      <c r="H18" s="200">
        <f>Položky!BD134</f>
        <v>0</v>
      </c>
      <c r="I18" s="201">
        <f>Položky!BE134</f>
        <v>0</v>
      </c>
    </row>
    <row r="19" spans="1:9" s="122" customFormat="1" ht="13.5" thickBot="1">
      <c r="A19" s="116"/>
      <c r="B19" s="117" t="s">
        <v>57</v>
      </c>
      <c r="C19" s="117"/>
      <c r="D19" s="118"/>
      <c r="E19" s="119">
        <f>SUM(E7:E18)</f>
        <v>0</v>
      </c>
      <c r="F19" s="120">
        <f>SUM(F7:F18)</f>
        <v>0</v>
      </c>
      <c r="G19" s="120">
        <f>SUM(G7:G18)</f>
        <v>0</v>
      </c>
      <c r="H19" s="120">
        <f>SUM(H7:H18)</f>
        <v>0</v>
      </c>
      <c r="I19" s="121">
        <f>SUM(I7:I18)</f>
        <v>0</v>
      </c>
    </row>
    <row r="20" spans="1:9" ht="12.75">
      <c r="A20" s="34"/>
      <c r="B20" s="34"/>
      <c r="C20" s="34"/>
      <c r="D20" s="34"/>
      <c r="E20" s="34"/>
      <c r="F20" s="34"/>
      <c r="G20" s="34"/>
      <c r="H20" s="34"/>
      <c r="I20" s="34"/>
    </row>
    <row r="21" spans="1:57" ht="19.5" customHeight="1">
      <c r="A21" s="106" t="s">
        <v>58</v>
      </c>
      <c r="B21" s="106"/>
      <c r="C21" s="106"/>
      <c r="D21" s="106"/>
      <c r="E21" s="106"/>
      <c r="F21" s="106"/>
      <c r="G21" s="123"/>
      <c r="H21" s="106"/>
      <c r="I21" s="106"/>
      <c r="BA21" s="40"/>
      <c r="BB21" s="40"/>
      <c r="BC21" s="40"/>
      <c r="BD21" s="40"/>
      <c r="BE21" s="40"/>
    </row>
    <row r="22" ht="13.5" thickBot="1"/>
    <row r="23" spans="1:9" ht="12.75">
      <c r="A23" s="71" t="s">
        <v>59</v>
      </c>
      <c r="B23" s="72"/>
      <c r="C23" s="72"/>
      <c r="D23" s="124"/>
      <c r="E23" s="125" t="s">
        <v>60</v>
      </c>
      <c r="F23" s="126" t="s">
        <v>61</v>
      </c>
      <c r="G23" s="127" t="s">
        <v>62</v>
      </c>
      <c r="H23" s="128"/>
      <c r="I23" s="129" t="s">
        <v>60</v>
      </c>
    </row>
    <row r="24" spans="1:53" ht="12.75">
      <c r="A24" s="130" t="s">
        <v>257</v>
      </c>
      <c r="B24" s="131"/>
      <c r="C24" s="131"/>
      <c r="D24" s="132"/>
      <c r="E24" s="133"/>
      <c r="F24" s="134"/>
      <c r="G24" s="135">
        <f>CHOOSE(BA24+1,HSV+PSV,HSV+PSV+Mont,HSV+PSV+Dodavka+Mont,HSV,PSV,Mont,Dodavka,Mont+Dodavka,0)</f>
        <v>0</v>
      </c>
      <c r="H24" s="136"/>
      <c r="I24" s="137">
        <f>E24+F24*G24/100</f>
        <v>0</v>
      </c>
      <c r="BA24">
        <v>1</v>
      </c>
    </row>
    <row r="25" spans="1:9" ht="13.5" thickBot="1">
      <c r="A25" s="138"/>
      <c r="B25" s="139" t="s">
        <v>63</v>
      </c>
      <c r="C25" s="140"/>
      <c r="D25" s="141"/>
      <c r="E25" s="142"/>
      <c r="F25" s="143"/>
      <c r="G25" s="143"/>
      <c r="H25" s="221">
        <f>SUM(I24:I24)</f>
        <v>0</v>
      </c>
      <c r="I25" s="222"/>
    </row>
    <row r="27" spans="2:9" ht="12.75">
      <c r="B27" s="122"/>
      <c r="F27" s="144"/>
      <c r="G27" s="145"/>
      <c r="H27" s="145"/>
      <c r="I27" s="146"/>
    </row>
    <row r="28" spans="6:9" ht="12.75"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07"/>
  <sheetViews>
    <sheetView showGridLines="0" showZeros="0" workbookViewId="0" topLeftCell="A1">
      <selection activeCell="C33" sqref="C33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5" t="s">
        <v>76</v>
      </c>
      <c r="B1" s="225"/>
      <c r="C1" s="225"/>
      <c r="D1" s="225"/>
      <c r="E1" s="225"/>
      <c r="F1" s="225"/>
      <c r="G1" s="225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4" t="s">
        <v>48</v>
      </c>
      <c r="B3" s="215"/>
      <c r="C3" s="96" t="str">
        <f>CONCATENATE(cislostavby," ",nazevstavby)</f>
        <v>106 Charbulova 106, rekonstrukce TS 22/0,4 kV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26" t="s">
        <v>50</v>
      </c>
      <c r="B4" s="217"/>
      <c r="C4" s="102" t="str">
        <f>CONCATENATE(cisloobjektu," ",nazevobjektu)</f>
        <v>02.2 Odběratelská TS 22/0,4 kV</v>
      </c>
      <c r="D4" s="103"/>
      <c r="E4" s="227" t="str">
        <f>Rekapitulace!G2</f>
        <v>stavební část</v>
      </c>
      <c r="F4" s="228"/>
      <c r="G4" s="229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73</v>
      </c>
      <c r="C7" s="164" t="s">
        <v>74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83</v>
      </c>
      <c r="C8" s="172" t="s">
        <v>84</v>
      </c>
      <c r="D8" s="173" t="s">
        <v>85</v>
      </c>
      <c r="E8" s="174">
        <v>2.85</v>
      </c>
      <c r="F8" s="174">
        <v>0</v>
      </c>
      <c r="G8" s="175">
        <f>E8*F8</f>
        <v>0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</v>
      </c>
      <c r="CB8" s="176">
        <v>1</v>
      </c>
      <c r="CZ8" s="147">
        <v>0</v>
      </c>
    </row>
    <row r="9" spans="1:15" ht="12.75">
      <c r="A9" s="177"/>
      <c r="B9" s="179"/>
      <c r="C9" s="223" t="s">
        <v>86</v>
      </c>
      <c r="D9" s="224"/>
      <c r="E9" s="180">
        <v>2.85</v>
      </c>
      <c r="F9" s="181"/>
      <c r="G9" s="182"/>
      <c r="M9" s="178" t="s">
        <v>86</v>
      </c>
      <c r="O9" s="169"/>
    </row>
    <row r="10" spans="1:104" ht="12.75">
      <c r="A10" s="170">
        <v>2</v>
      </c>
      <c r="B10" s="171" t="s">
        <v>87</v>
      </c>
      <c r="C10" s="172" t="s">
        <v>88</v>
      </c>
      <c r="D10" s="173" t="s">
        <v>85</v>
      </c>
      <c r="E10" s="174">
        <v>2.1769</v>
      </c>
      <c r="F10" s="174">
        <v>0</v>
      </c>
      <c r="G10" s="175">
        <f>E10*F10</f>
        <v>0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>IF(AZ10=1,G10,0)</f>
        <v>0</v>
      </c>
      <c r="BB10" s="147">
        <f>IF(AZ10=2,G10,0)</f>
        <v>0</v>
      </c>
      <c r="BC10" s="147">
        <f>IF(AZ10=3,G10,0)</f>
        <v>0</v>
      </c>
      <c r="BD10" s="147">
        <f>IF(AZ10=4,G10,0)</f>
        <v>0</v>
      </c>
      <c r="BE10" s="147">
        <f>IF(AZ10=5,G10,0)</f>
        <v>0</v>
      </c>
      <c r="CA10" s="176">
        <v>1</v>
      </c>
      <c r="CB10" s="176">
        <v>1</v>
      </c>
      <c r="CZ10" s="147">
        <v>0</v>
      </c>
    </row>
    <row r="11" spans="1:15" ht="12.75">
      <c r="A11" s="177"/>
      <c r="B11" s="179"/>
      <c r="C11" s="223" t="s">
        <v>89</v>
      </c>
      <c r="D11" s="224"/>
      <c r="E11" s="180">
        <v>1.8356</v>
      </c>
      <c r="F11" s="181"/>
      <c r="G11" s="182"/>
      <c r="M11" s="178" t="s">
        <v>89</v>
      </c>
      <c r="O11" s="169"/>
    </row>
    <row r="12" spans="1:15" ht="12.75">
      <c r="A12" s="177"/>
      <c r="B12" s="179"/>
      <c r="C12" s="223" t="s">
        <v>90</v>
      </c>
      <c r="D12" s="224"/>
      <c r="E12" s="180">
        <v>0.3412</v>
      </c>
      <c r="F12" s="181"/>
      <c r="G12" s="182"/>
      <c r="M12" s="178" t="s">
        <v>90</v>
      </c>
      <c r="O12" s="169"/>
    </row>
    <row r="13" spans="1:104" ht="12.75">
      <c r="A13" s="170">
        <v>3</v>
      </c>
      <c r="B13" s="171" t="s">
        <v>91</v>
      </c>
      <c r="C13" s="172" t="s">
        <v>92</v>
      </c>
      <c r="D13" s="173" t="s">
        <v>85</v>
      </c>
      <c r="E13" s="174">
        <v>2.1769</v>
      </c>
      <c r="F13" s="174">
        <v>0</v>
      </c>
      <c r="G13" s="175">
        <f>E13*F13</f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>IF(AZ13=1,G13,0)</f>
        <v>0</v>
      </c>
      <c r="BB13" s="147">
        <f>IF(AZ13=2,G13,0)</f>
        <v>0</v>
      </c>
      <c r="BC13" s="147">
        <f>IF(AZ13=3,G13,0)</f>
        <v>0</v>
      </c>
      <c r="BD13" s="147">
        <f>IF(AZ13=4,G13,0)</f>
        <v>0</v>
      </c>
      <c r="BE13" s="147">
        <f>IF(AZ13=5,G13,0)</f>
        <v>0</v>
      </c>
      <c r="CA13" s="176">
        <v>1</v>
      </c>
      <c r="CB13" s="176">
        <v>1</v>
      </c>
      <c r="CZ13" s="147">
        <v>0</v>
      </c>
    </row>
    <row r="14" spans="1:15" ht="12.75">
      <c r="A14" s="177"/>
      <c r="B14" s="179"/>
      <c r="C14" s="223" t="s">
        <v>93</v>
      </c>
      <c r="D14" s="224"/>
      <c r="E14" s="180">
        <v>2.1769</v>
      </c>
      <c r="F14" s="181"/>
      <c r="G14" s="182"/>
      <c r="M14" s="202">
        <v>21769</v>
      </c>
      <c r="O14" s="169"/>
    </row>
    <row r="15" spans="1:104" ht="12.75">
      <c r="A15" s="170">
        <v>4</v>
      </c>
      <c r="B15" s="171" t="s">
        <v>94</v>
      </c>
      <c r="C15" s="172" t="s">
        <v>95</v>
      </c>
      <c r="D15" s="173" t="s">
        <v>85</v>
      </c>
      <c r="E15" s="174">
        <v>5.0269</v>
      </c>
      <c r="F15" s="174">
        <v>0</v>
      </c>
      <c r="G15" s="175">
        <f>E15*F15</f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A15" s="176">
        <v>1</v>
      </c>
      <c r="CB15" s="176">
        <v>1</v>
      </c>
      <c r="CZ15" s="147">
        <v>0</v>
      </c>
    </row>
    <row r="16" spans="1:15" ht="12.75">
      <c r="A16" s="177"/>
      <c r="B16" s="179"/>
      <c r="C16" s="223" t="s">
        <v>96</v>
      </c>
      <c r="D16" s="224"/>
      <c r="E16" s="180">
        <v>5.0269</v>
      </c>
      <c r="F16" s="181"/>
      <c r="G16" s="182"/>
      <c r="M16" s="178" t="s">
        <v>96</v>
      </c>
      <c r="O16" s="169"/>
    </row>
    <row r="17" spans="1:104" ht="12.75">
      <c r="A17" s="170">
        <v>5</v>
      </c>
      <c r="B17" s="171" t="s">
        <v>97</v>
      </c>
      <c r="C17" s="172" t="s">
        <v>98</v>
      </c>
      <c r="D17" s="173" t="s">
        <v>85</v>
      </c>
      <c r="E17" s="174">
        <v>5.0269</v>
      </c>
      <c r="F17" s="174">
        <v>0</v>
      </c>
      <c r="G17" s="175">
        <f>E17*F17</f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1</v>
      </c>
      <c r="CB17" s="176">
        <v>1</v>
      </c>
      <c r="CZ17" s="147">
        <v>0</v>
      </c>
    </row>
    <row r="18" spans="1:57" ht="12.75">
      <c r="A18" s="183"/>
      <c r="B18" s="184" t="s">
        <v>75</v>
      </c>
      <c r="C18" s="185" t="str">
        <f>CONCATENATE(B7," ",C7)</f>
        <v>1 Zemní práce</v>
      </c>
      <c r="D18" s="186"/>
      <c r="E18" s="187"/>
      <c r="F18" s="188"/>
      <c r="G18" s="189">
        <f>SUM(G7:G17)</f>
        <v>0</v>
      </c>
      <c r="O18" s="169">
        <v>4</v>
      </c>
      <c r="BA18" s="190">
        <f>SUM(BA7:BA17)</f>
        <v>0</v>
      </c>
      <c r="BB18" s="190">
        <f>SUM(BB7:BB17)</f>
        <v>0</v>
      </c>
      <c r="BC18" s="190">
        <f>SUM(BC7:BC17)</f>
        <v>0</v>
      </c>
      <c r="BD18" s="190">
        <f>SUM(BD7:BD17)</f>
        <v>0</v>
      </c>
      <c r="BE18" s="190">
        <f>SUM(BE7:BE17)</f>
        <v>0</v>
      </c>
    </row>
    <row r="19" spans="1:15" ht="12.75">
      <c r="A19" s="162" t="s">
        <v>72</v>
      </c>
      <c r="B19" s="163" t="s">
        <v>99</v>
      </c>
      <c r="C19" s="164" t="s">
        <v>100</v>
      </c>
      <c r="D19" s="165"/>
      <c r="E19" s="166"/>
      <c r="F19" s="166"/>
      <c r="G19" s="167"/>
      <c r="H19" s="168"/>
      <c r="I19" s="168"/>
      <c r="O19" s="169">
        <v>1</v>
      </c>
    </row>
    <row r="20" spans="1:104" ht="12.75">
      <c r="A20" s="170">
        <v>6</v>
      </c>
      <c r="B20" s="171" t="s">
        <v>101</v>
      </c>
      <c r="C20" s="172" t="s">
        <v>102</v>
      </c>
      <c r="D20" s="173" t="s">
        <v>85</v>
      </c>
      <c r="E20" s="174">
        <v>0.4354</v>
      </c>
      <c r="F20" s="174">
        <v>0</v>
      </c>
      <c r="G20" s="175">
        <f>E20*F20</f>
        <v>0</v>
      </c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</v>
      </c>
      <c r="CB20" s="176">
        <v>1</v>
      </c>
      <c r="CZ20" s="147">
        <v>2.37800000000061</v>
      </c>
    </row>
    <row r="21" spans="1:15" ht="12.75">
      <c r="A21" s="177"/>
      <c r="B21" s="179"/>
      <c r="C21" s="223" t="s">
        <v>103</v>
      </c>
      <c r="D21" s="224"/>
      <c r="E21" s="180">
        <v>0.3671</v>
      </c>
      <c r="F21" s="181"/>
      <c r="G21" s="182"/>
      <c r="M21" s="178" t="s">
        <v>103</v>
      </c>
      <c r="O21" s="169"/>
    </row>
    <row r="22" spans="1:15" ht="12.75">
      <c r="A22" s="177"/>
      <c r="B22" s="179"/>
      <c r="C22" s="223" t="s">
        <v>104</v>
      </c>
      <c r="D22" s="224"/>
      <c r="E22" s="180">
        <v>0.0683</v>
      </c>
      <c r="F22" s="181"/>
      <c r="G22" s="182"/>
      <c r="M22" s="178" t="s">
        <v>104</v>
      </c>
      <c r="O22" s="169"/>
    </row>
    <row r="23" spans="1:104" ht="12.75">
      <c r="A23" s="170">
        <v>7</v>
      </c>
      <c r="B23" s="171" t="s">
        <v>105</v>
      </c>
      <c r="C23" s="172" t="s">
        <v>106</v>
      </c>
      <c r="D23" s="173" t="s">
        <v>107</v>
      </c>
      <c r="E23" s="174">
        <v>0.0145</v>
      </c>
      <c r="F23" s="174">
        <v>0</v>
      </c>
      <c r="G23" s="175">
        <f>E23*F23</f>
        <v>0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6">
        <v>1</v>
      </c>
      <c r="CB23" s="176">
        <v>1</v>
      </c>
      <c r="CZ23" s="147">
        <v>1.05299999999988</v>
      </c>
    </row>
    <row r="24" spans="1:15" ht="12.75">
      <c r="A24" s="177"/>
      <c r="B24" s="179"/>
      <c r="C24" s="223" t="s">
        <v>108</v>
      </c>
      <c r="D24" s="224"/>
      <c r="E24" s="180">
        <v>0.0122</v>
      </c>
      <c r="F24" s="181"/>
      <c r="G24" s="182"/>
      <c r="M24" s="178" t="s">
        <v>108</v>
      </c>
      <c r="O24" s="169"/>
    </row>
    <row r="25" spans="1:15" ht="12.75">
      <c r="A25" s="177"/>
      <c r="B25" s="179"/>
      <c r="C25" s="223" t="s">
        <v>109</v>
      </c>
      <c r="D25" s="224"/>
      <c r="E25" s="180">
        <v>0.0023</v>
      </c>
      <c r="F25" s="181"/>
      <c r="G25" s="182"/>
      <c r="M25" s="178" t="s">
        <v>109</v>
      </c>
      <c r="O25" s="169"/>
    </row>
    <row r="26" spans="1:104" ht="22.5">
      <c r="A26" s="170">
        <v>8</v>
      </c>
      <c r="B26" s="171" t="s">
        <v>110</v>
      </c>
      <c r="C26" s="172" t="s">
        <v>111</v>
      </c>
      <c r="D26" s="173" t="s">
        <v>112</v>
      </c>
      <c r="E26" s="174">
        <v>5.24</v>
      </c>
      <c r="F26" s="174">
        <v>0</v>
      </c>
      <c r="G26" s="17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</v>
      </c>
      <c r="CB26" s="176">
        <v>1</v>
      </c>
      <c r="CZ26" s="147">
        <v>0.355950000000121</v>
      </c>
    </row>
    <row r="27" spans="1:15" ht="12.75">
      <c r="A27" s="177"/>
      <c r="B27" s="179"/>
      <c r="C27" s="223" t="s">
        <v>113</v>
      </c>
      <c r="D27" s="224"/>
      <c r="E27" s="180">
        <v>3.88</v>
      </c>
      <c r="F27" s="181"/>
      <c r="G27" s="182"/>
      <c r="M27" s="178" t="s">
        <v>113</v>
      </c>
      <c r="O27" s="169"/>
    </row>
    <row r="28" spans="1:15" ht="12.75">
      <c r="A28" s="177"/>
      <c r="B28" s="179"/>
      <c r="C28" s="223" t="s">
        <v>114</v>
      </c>
      <c r="D28" s="224"/>
      <c r="E28" s="180">
        <v>1.36</v>
      </c>
      <c r="F28" s="181"/>
      <c r="G28" s="182"/>
      <c r="M28" s="178" t="s">
        <v>114</v>
      </c>
      <c r="O28" s="169"/>
    </row>
    <row r="29" spans="1:57" ht="12.75">
      <c r="A29" s="183"/>
      <c r="B29" s="184" t="s">
        <v>75</v>
      </c>
      <c r="C29" s="185" t="str">
        <f>CONCATENATE(B19," ",C19)</f>
        <v>2 Základy a zvláštní zakládání</v>
      </c>
      <c r="D29" s="186"/>
      <c r="E29" s="187"/>
      <c r="F29" s="188"/>
      <c r="G29" s="189">
        <f>SUM(G19:G28)</f>
        <v>0</v>
      </c>
      <c r="O29" s="169">
        <v>4</v>
      </c>
      <c r="BA29" s="190">
        <f>SUM(BA19:BA28)</f>
        <v>0</v>
      </c>
      <c r="BB29" s="190">
        <f>SUM(BB19:BB28)</f>
        <v>0</v>
      </c>
      <c r="BC29" s="190">
        <f>SUM(BC19:BC28)</f>
        <v>0</v>
      </c>
      <c r="BD29" s="190">
        <f>SUM(BD19:BD28)</f>
        <v>0</v>
      </c>
      <c r="BE29" s="190">
        <f>SUM(BE19:BE28)</f>
        <v>0</v>
      </c>
    </row>
    <row r="30" spans="1:15" ht="12.75">
      <c r="A30" s="162" t="s">
        <v>72</v>
      </c>
      <c r="B30" s="163" t="s">
        <v>115</v>
      </c>
      <c r="C30" s="164" t="s">
        <v>116</v>
      </c>
      <c r="D30" s="165"/>
      <c r="E30" s="166"/>
      <c r="F30" s="166"/>
      <c r="G30" s="167"/>
      <c r="H30" s="168"/>
      <c r="I30" s="168"/>
      <c r="O30" s="169">
        <v>1</v>
      </c>
    </row>
    <row r="31" spans="1:104" ht="22.5">
      <c r="A31" s="170">
        <v>9</v>
      </c>
      <c r="B31" s="171" t="s">
        <v>117</v>
      </c>
      <c r="C31" s="172" t="s">
        <v>118</v>
      </c>
      <c r="D31" s="173" t="s">
        <v>119</v>
      </c>
      <c r="E31" s="174">
        <v>1</v>
      </c>
      <c r="F31" s="174">
        <v>0</v>
      </c>
      <c r="G31" s="175">
        <f>E31*F31</f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>IF(AZ31=1,G31,0)</f>
        <v>0</v>
      </c>
      <c r="BB31" s="147">
        <f>IF(AZ31=2,G31,0)</f>
        <v>0</v>
      </c>
      <c r="BC31" s="147">
        <f>IF(AZ31=3,G31,0)</f>
        <v>0</v>
      </c>
      <c r="BD31" s="147">
        <f>IF(AZ31=4,G31,0)</f>
        <v>0</v>
      </c>
      <c r="BE31" s="147">
        <f>IF(AZ31=5,G31,0)</f>
        <v>0</v>
      </c>
      <c r="CA31" s="176">
        <v>1</v>
      </c>
      <c r="CB31" s="176">
        <v>1</v>
      </c>
      <c r="CZ31" s="147">
        <v>0.110000000000014</v>
      </c>
    </row>
    <row r="32" spans="1:15" ht="12.75">
      <c r="A32" s="177"/>
      <c r="B32" s="179"/>
      <c r="C32" s="223" t="s">
        <v>120</v>
      </c>
      <c r="D32" s="224"/>
      <c r="E32" s="180">
        <v>1</v>
      </c>
      <c r="F32" s="181"/>
      <c r="G32" s="182"/>
      <c r="M32" s="178" t="s">
        <v>120</v>
      </c>
      <c r="O32" s="169"/>
    </row>
    <row r="33" spans="1:104" ht="22.5">
      <c r="A33" s="170">
        <v>10</v>
      </c>
      <c r="B33" s="171" t="s">
        <v>121</v>
      </c>
      <c r="C33" s="172" t="s">
        <v>122</v>
      </c>
      <c r="D33" s="173" t="s">
        <v>119</v>
      </c>
      <c r="E33" s="174">
        <v>1</v>
      </c>
      <c r="F33" s="174">
        <v>0</v>
      </c>
      <c r="G33" s="175">
        <f>E33*F33</f>
        <v>0</v>
      </c>
      <c r="O33" s="169">
        <v>2</v>
      </c>
      <c r="AA33" s="147">
        <v>1</v>
      </c>
      <c r="AB33" s="147">
        <v>1</v>
      </c>
      <c r="AC33" s="147">
        <v>1</v>
      </c>
      <c r="AZ33" s="147">
        <v>1</v>
      </c>
      <c r="BA33" s="147">
        <f>IF(AZ33=1,G33,0)</f>
        <v>0</v>
      </c>
      <c r="BB33" s="147">
        <f>IF(AZ33=2,G33,0)</f>
        <v>0</v>
      </c>
      <c r="BC33" s="147">
        <f>IF(AZ33=3,G33,0)</f>
        <v>0</v>
      </c>
      <c r="BD33" s="147">
        <f>IF(AZ33=4,G33,0)</f>
        <v>0</v>
      </c>
      <c r="BE33" s="147">
        <f>IF(AZ33=5,G33,0)</f>
        <v>0</v>
      </c>
      <c r="CA33" s="176">
        <v>1</v>
      </c>
      <c r="CB33" s="176">
        <v>1</v>
      </c>
      <c r="CZ33" s="147">
        <v>0.266999999999825</v>
      </c>
    </row>
    <row r="34" spans="1:15" ht="12.75">
      <c r="A34" s="177"/>
      <c r="B34" s="179"/>
      <c r="C34" s="223" t="s">
        <v>123</v>
      </c>
      <c r="D34" s="224"/>
      <c r="E34" s="180">
        <v>1</v>
      </c>
      <c r="F34" s="181"/>
      <c r="G34" s="182"/>
      <c r="M34" s="178" t="s">
        <v>123</v>
      </c>
      <c r="O34" s="169"/>
    </row>
    <row r="35" spans="1:104" ht="12.75">
      <c r="A35" s="170">
        <v>11</v>
      </c>
      <c r="B35" s="171" t="s">
        <v>124</v>
      </c>
      <c r="C35" s="172" t="s">
        <v>125</v>
      </c>
      <c r="D35" s="173" t="s">
        <v>85</v>
      </c>
      <c r="E35" s="174">
        <v>0.0675</v>
      </c>
      <c r="F35" s="174">
        <v>0</v>
      </c>
      <c r="G35" s="175">
        <f>E35*F35</f>
        <v>0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>IF(AZ35=1,G35,0)</f>
        <v>0</v>
      </c>
      <c r="BB35" s="147">
        <f>IF(AZ35=2,G35,0)</f>
        <v>0</v>
      </c>
      <c r="BC35" s="147">
        <f>IF(AZ35=3,G35,0)</f>
        <v>0</v>
      </c>
      <c r="BD35" s="147">
        <f>IF(AZ35=4,G35,0)</f>
        <v>0</v>
      </c>
      <c r="BE35" s="147">
        <f>IF(AZ35=5,G35,0)</f>
        <v>0</v>
      </c>
      <c r="CA35" s="176">
        <v>1</v>
      </c>
      <c r="CB35" s="176">
        <v>1</v>
      </c>
      <c r="CZ35" s="147">
        <v>1.77642000000014</v>
      </c>
    </row>
    <row r="36" spans="1:15" ht="12.75">
      <c r="A36" s="177"/>
      <c r="B36" s="179"/>
      <c r="C36" s="223" t="s">
        <v>126</v>
      </c>
      <c r="D36" s="224"/>
      <c r="E36" s="180">
        <v>0.0675</v>
      </c>
      <c r="F36" s="181"/>
      <c r="G36" s="182"/>
      <c r="M36" s="178" t="s">
        <v>126</v>
      </c>
      <c r="O36" s="169"/>
    </row>
    <row r="37" spans="1:104" ht="22.5">
      <c r="A37" s="170">
        <v>12</v>
      </c>
      <c r="B37" s="171" t="s">
        <v>127</v>
      </c>
      <c r="C37" s="172" t="s">
        <v>128</v>
      </c>
      <c r="D37" s="173" t="s">
        <v>107</v>
      </c>
      <c r="E37" s="174">
        <v>0.0235</v>
      </c>
      <c r="F37" s="174">
        <v>0</v>
      </c>
      <c r="G37" s="175">
        <f>E37*F37</f>
        <v>0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>IF(AZ37=1,G37,0)</f>
        <v>0</v>
      </c>
      <c r="BB37" s="147">
        <f>IF(AZ37=2,G37,0)</f>
        <v>0</v>
      </c>
      <c r="BC37" s="147">
        <f>IF(AZ37=3,G37,0)</f>
        <v>0</v>
      </c>
      <c r="BD37" s="147">
        <f>IF(AZ37=4,G37,0)</f>
        <v>0</v>
      </c>
      <c r="BE37" s="147">
        <f>IF(AZ37=5,G37,0)</f>
        <v>0</v>
      </c>
      <c r="CA37" s="176">
        <v>1</v>
      </c>
      <c r="CB37" s="176">
        <v>1</v>
      </c>
      <c r="CZ37" s="147">
        <v>1.09000000000015</v>
      </c>
    </row>
    <row r="38" spans="1:15" ht="12.75">
      <c r="A38" s="177"/>
      <c r="B38" s="179"/>
      <c r="C38" s="223" t="s">
        <v>129</v>
      </c>
      <c r="D38" s="224"/>
      <c r="E38" s="180">
        <v>0.0235</v>
      </c>
      <c r="F38" s="181"/>
      <c r="G38" s="182"/>
      <c r="M38" s="178" t="s">
        <v>129</v>
      </c>
      <c r="O38" s="169"/>
    </row>
    <row r="39" spans="1:104" ht="12.75">
      <c r="A39" s="170">
        <v>13</v>
      </c>
      <c r="B39" s="171" t="s">
        <v>130</v>
      </c>
      <c r="C39" s="172" t="s">
        <v>131</v>
      </c>
      <c r="D39" s="173" t="s">
        <v>132</v>
      </c>
      <c r="E39" s="174">
        <v>3</v>
      </c>
      <c r="F39" s="174">
        <v>0</v>
      </c>
      <c r="G39" s="175">
        <f>E39*F39</f>
        <v>0</v>
      </c>
      <c r="O39" s="169">
        <v>2</v>
      </c>
      <c r="AA39" s="147">
        <v>12</v>
      </c>
      <c r="AB39" s="147">
        <v>0</v>
      </c>
      <c r="AC39" s="147">
        <v>22</v>
      </c>
      <c r="AZ39" s="147">
        <v>1</v>
      </c>
      <c r="BA39" s="147">
        <f>IF(AZ39=1,G39,0)</f>
        <v>0</v>
      </c>
      <c r="BB39" s="147">
        <f>IF(AZ39=2,G39,0)</f>
        <v>0</v>
      </c>
      <c r="BC39" s="147">
        <f>IF(AZ39=3,G39,0)</f>
        <v>0</v>
      </c>
      <c r="BD39" s="147">
        <f>IF(AZ39=4,G39,0)</f>
        <v>0</v>
      </c>
      <c r="BE39" s="147">
        <f>IF(AZ39=5,G39,0)</f>
        <v>0</v>
      </c>
      <c r="CA39" s="176">
        <v>12</v>
      </c>
      <c r="CB39" s="176">
        <v>0</v>
      </c>
      <c r="CZ39" s="147">
        <v>0.00399999999999778</v>
      </c>
    </row>
    <row r="40" spans="1:15" ht="12.75">
      <c r="A40" s="177"/>
      <c r="B40" s="179"/>
      <c r="C40" s="223" t="s">
        <v>133</v>
      </c>
      <c r="D40" s="224"/>
      <c r="E40" s="180">
        <v>2.4</v>
      </c>
      <c r="F40" s="181"/>
      <c r="G40" s="182"/>
      <c r="M40" s="178" t="s">
        <v>133</v>
      </c>
      <c r="O40" s="169"/>
    </row>
    <row r="41" spans="1:15" ht="12.75">
      <c r="A41" s="177"/>
      <c r="B41" s="179"/>
      <c r="C41" s="223" t="s">
        <v>134</v>
      </c>
      <c r="D41" s="224"/>
      <c r="E41" s="180">
        <v>0.6</v>
      </c>
      <c r="F41" s="181"/>
      <c r="G41" s="182"/>
      <c r="M41" s="178" t="s">
        <v>134</v>
      </c>
      <c r="O41" s="169"/>
    </row>
    <row r="42" spans="1:57" ht="12.75">
      <c r="A42" s="183"/>
      <c r="B42" s="184" t="s">
        <v>75</v>
      </c>
      <c r="C42" s="185" t="str">
        <f>CONCATENATE(B30," ",C30)</f>
        <v>3 Svislé a kompletní konstrukce</v>
      </c>
      <c r="D42" s="186"/>
      <c r="E42" s="187"/>
      <c r="F42" s="188"/>
      <c r="G42" s="189">
        <f>SUM(G30:G41)</f>
        <v>0</v>
      </c>
      <c r="O42" s="169">
        <v>4</v>
      </c>
      <c r="BA42" s="190">
        <f>SUM(BA30:BA41)</f>
        <v>0</v>
      </c>
      <c r="BB42" s="190">
        <f>SUM(BB30:BB41)</f>
        <v>0</v>
      </c>
      <c r="BC42" s="190">
        <f>SUM(BC30:BC41)</f>
        <v>0</v>
      </c>
      <c r="BD42" s="190">
        <f>SUM(BD30:BD41)</f>
        <v>0</v>
      </c>
      <c r="BE42" s="190">
        <f>SUM(BE30:BE41)</f>
        <v>0</v>
      </c>
    </row>
    <row r="43" spans="1:15" ht="12.75">
      <c r="A43" s="162" t="s">
        <v>72</v>
      </c>
      <c r="B43" s="163" t="s">
        <v>135</v>
      </c>
      <c r="C43" s="164" t="s">
        <v>136</v>
      </c>
      <c r="D43" s="165"/>
      <c r="E43" s="166"/>
      <c r="F43" s="166"/>
      <c r="G43" s="167"/>
      <c r="H43" s="168"/>
      <c r="I43" s="168"/>
      <c r="O43" s="169">
        <v>1</v>
      </c>
    </row>
    <row r="44" spans="1:104" ht="12.75">
      <c r="A44" s="170">
        <v>14</v>
      </c>
      <c r="B44" s="171" t="s">
        <v>137</v>
      </c>
      <c r="C44" s="172" t="s">
        <v>138</v>
      </c>
      <c r="D44" s="173" t="s">
        <v>85</v>
      </c>
      <c r="E44" s="174">
        <v>3.135</v>
      </c>
      <c r="F44" s="174">
        <v>0</v>
      </c>
      <c r="G44" s="175">
        <f>E44*F44</f>
        <v>0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>IF(AZ44=1,G44,0)</f>
        <v>0</v>
      </c>
      <c r="BB44" s="147">
        <f>IF(AZ44=2,G44,0)</f>
        <v>0</v>
      </c>
      <c r="BC44" s="147">
        <f>IF(AZ44=3,G44,0)</f>
        <v>0</v>
      </c>
      <c r="BD44" s="147">
        <f>IF(AZ44=4,G44,0)</f>
        <v>0</v>
      </c>
      <c r="BE44" s="147">
        <f>IF(AZ44=5,G44,0)</f>
        <v>0</v>
      </c>
      <c r="CA44" s="176">
        <v>1</v>
      </c>
      <c r="CB44" s="176">
        <v>1</v>
      </c>
      <c r="CZ44" s="147">
        <v>1.6867000000002</v>
      </c>
    </row>
    <row r="45" spans="1:15" ht="12.75">
      <c r="A45" s="177"/>
      <c r="B45" s="179"/>
      <c r="C45" s="223" t="s">
        <v>139</v>
      </c>
      <c r="D45" s="224"/>
      <c r="E45" s="180">
        <v>3.135</v>
      </c>
      <c r="F45" s="181"/>
      <c r="G45" s="182"/>
      <c r="M45" s="178" t="s">
        <v>139</v>
      </c>
      <c r="O45" s="169"/>
    </row>
    <row r="46" spans="1:104" ht="12.75">
      <c r="A46" s="170">
        <v>15</v>
      </c>
      <c r="B46" s="171" t="s">
        <v>140</v>
      </c>
      <c r="C46" s="172" t="s">
        <v>141</v>
      </c>
      <c r="D46" s="173" t="s">
        <v>112</v>
      </c>
      <c r="E46" s="174">
        <v>4.75</v>
      </c>
      <c r="F46" s="174">
        <v>0</v>
      </c>
      <c r="G46" s="175">
        <f>E46*F46</f>
        <v>0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>IF(AZ46=1,G46,0)</f>
        <v>0</v>
      </c>
      <c r="BB46" s="147">
        <f>IF(AZ46=2,G46,0)</f>
        <v>0</v>
      </c>
      <c r="BC46" s="147">
        <f>IF(AZ46=3,G46,0)</f>
        <v>0</v>
      </c>
      <c r="BD46" s="147">
        <f>IF(AZ46=4,G46,0)</f>
        <v>0</v>
      </c>
      <c r="BE46" s="147">
        <f>IF(AZ46=5,G46,0)</f>
        <v>0</v>
      </c>
      <c r="CA46" s="176">
        <v>1</v>
      </c>
      <c r="CB46" s="176">
        <v>1</v>
      </c>
      <c r="CZ46" s="147">
        <v>0.153819999999996</v>
      </c>
    </row>
    <row r="47" spans="1:15" ht="12.75">
      <c r="A47" s="177"/>
      <c r="B47" s="179"/>
      <c r="C47" s="223" t="s">
        <v>142</v>
      </c>
      <c r="D47" s="224"/>
      <c r="E47" s="180">
        <v>4.75</v>
      </c>
      <c r="F47" s="181"/>
      <c r="G47" s="182"/>
      <c r="M47" s="178" t="s">
        <v>142</v>
      </c>
      <c r="O47" s="169"/>
    </row>
    <row r="48" spans="1:57" ht="12.75">
      <c r="A48" s="183"/>
      <c r="B48" s="184" t="s">
        <v>75</v>
      </c>
      <c r="C48" s="185" t="str">
        <f>CONCATENATE(B43," ",C43)</f>
        <v>5 Komunikace</v>
      </c>
      <c r="D48" s="186"/>
      <c r="E48" s="187"/>
      <c r="F48" s="188"/>
      <c r="G48" s="189">
        <f>SUM(G43:G47)</f>
        <v>0</v>
      </c>
      <c r="O48" s="169">
        <v>4</v>
      </c>
      <c r="BA48" s="190">
        <f>SUM(BA43:BA47)</f>
        <v>0</v>
      </c>
      <c r="BB48" s="190">
        <f>SUM(BB43:BB47)</f>
        <v>0</v>
      </c>
      <c r="BC48" s="190">
        <f>SUM(BC43:BC47)</f>
        <v>0</v>
      </c>
      <c r="BD48" s="190">
        <f>SUM(BD43:BD47)</f>
        <v>0</v>
      </c>
      <c r="BE48" s="190">
        <f>SUM(BE43:BE47)</f>
        <v>0</v>
      </c>
    </row>
    <row r="49" spans="1:15" ht="12.75">
      <c r="A49" s="162" t="s">
        <v>72</v>
      </c>
      <c r="B49" s="163" t="s">
        <v>143</v>
      </c>
      <c r="C49" s="164" t="s">
        <v>144</v>
      </c>
      <c r="D49" s="165"/>
      <c r="E49" s="166"/>
      <c r="F49" s="166"/>
      <c r="G49" s="167"/>
      <c r="H49" s="168"/>
      <c r="I49" s="168"/>
      <c r="O49" s="169">
        <v>1</v>
      </c>
    </row>
    <row r="50" spans="1:104" ht="22.5">
      <c r="A50" s="170">
        <v>16</v>
      </c>
      <c r="B50" s="171" t="s">
        <v>145</v>
      </c>
      <c r="C50" s="172" t="s">
        <v>146</v>
      </c>
      <c r="D50" s="173" t="s">
        <v>112</v>
      </c>
      <c r="E50" s="174">
        <v>11.04</v>
      </c>
      <c r="F50" s="174">
        <v>0</v>
      </c>
      <c r="G50" s="175">
        <f>E50*F50</f>
        <v>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A50" s="176">
        <v>1</v>
      </c>
      <c r="CB50" s="176">
        <v>1</v>
      </c>
      <c r="CZ50" s="147">
        <v>0.00399999999999778</v>
      </c>
    </row>
    <row r="51" spans="1:15" ht="12.75">
      <c r="A51" s="177"/>
      <c r="B51" s="179"/>
      <c r="C51" s="223" t="s">
        <v>147</v>
      </c>
      <c r="D51" s="224"/>
      <c r="E51" s="180">
        <v>11.04</v>
      </c>
      <c r="F51" s="181"/>
      <c r="G51" s="182"/>
      <c r="M51" s="178" t="s">
        <v>147</v>
      </c>
      <c r="O51" s="169"/>
    </row>
    <row r="52" spans="1:104" ht="22.5">
      <c r="A52" s="170">
        <v>17</v>
      </c>
      <c r="B52" s="171" t="s">
        <v>148</v>
      </c>
      <c r="C52" s="172" t="s">
        <v>149</v>
      </c>
      <c r="D52" s="173" t="s">
        <v>112</v>
      </c>
      <c r="E52" s="174">
        <v>54.67</v>
      </c>
      <c r="F52" s="174">
        <v>0</v>
      </c>
      <c r="G52" s="175">
        <f>E52*F52</f>
        <v>0</v>
      </c>
      <c r="O52" s="169">
        <v>2</v>
      </c>
      <c r="AA52" s="147">
        <v>1</v>
      </c>
      <c r="AB52" s="147">
        <v>1</v>
      </c>
      <c r="AC52" s="147">
        <v>1</v>
      </c>
      <c r="AZ52" s="147">
        <v>1</v>
      </c>
      <c r="BA52" s="147">
        <f>IF(AZ52=1,G52,0)</f>
        <v>0</v>
      </c>
      <c r="BB52" s="147">
        <f>IF(AZ52=2,G52,0)</f>
        <v>0</v>
      </c>
      <c r="BC52" s="147">
        <f>IF(AZ52=3,G52,0)</f>
        <v>0</v>
      </c>
      <c r="BD52" s="147">
        <f>IF(AZ52=4,G52,0)</f>
        <v>0</v>
      </c>
      <c r="BE52" s="147">
        <f>IF(AZ52=5,G52,0)</f>
        <v>0</v>
      </c>
      <c r="CA52" s="176">
        <v>1</v>
      </c>
      <c r="CB52" s="176">
        <v>1</v>
      </c>
      <c r="CZ52" s="147">
        <v>0.00197999999999965</v>
      </c>
    </row>
    <row r="53" spans="1:15" ht="12.75">
      <c r="A53" s="177"/>
      <c r="B53" s="179"/>
      <c r="C53" s="223" t="s">
        <v>150</v>
      </c>
      <c r="D53" s="224"/>
      <c r="E53" s="180">
        <v>54.67</v>
      </c>
      <c r="F53" s="181"/>
      <c r="G53" s="182"/>
      <c r="M53" s="178" t="s">
        <v>150</v>
      </c>
      <c r="O53" s="169"/>
    </row>
    <row r="54" spans="1:104" ht="12.75">
      <c r="A54" s="170">
        <v>18</v>
      </c>
      <c r="B54" s="171" t="s">
        <v>151</v>
      </c>
      <c r="C54" s="172" t="s">
        <v>152</v>
      </c>
      <c r="D54" s="173" t="s">
        <v>85</v>
      </c>
      <c r="E54" s="174">
        <v>2.85</v>
      </c>
      <c r="F54" s="174">
        <v>0</v>
      </c>
      <c r="G54" s="175">
        <f>E54*F54</f>
        <v>0</v>
      </c>
      <c r="O54" s="169">
        <v>2</v>
      </c>
      <c r="AA54" s="147">
        <v>1</v>
      </c>
      <c r="AB54" s="147">
        <v>1</v>
      </c>
      <c r="AC54" s="147">
        <v>1</v>
      </c>
      <c r="AZ54" s="147">
        <v>1</v>
      </c>
      <c r="BA54" s="147">
        <f>IF(AZ54=1,G54,0)</f>
        <v>0</v>
      </c>
      <c r="BB54" s="147">
        <f>IF(AZ54=2,G54,0)</f>
        <v>0</v>
      </c>
      <c r="BC54" s="147">
        <f>IF(AZ54=3,G54,0)</f>
        <v>0</v>
      </c>
      <c r="BD54" s="147">
        <f>IF(AZ54=4,G54,0)</f>
        <v>0</v>
      </c>
      <c r="BE54" s="147">
        <f>IF(AZ54=5,G54,0)</f>
        <v>0</v>
      </c>
      <c r="CA54" s="176">
        <v>1</v>
      </c>
      <c r="CB54" s="176">
        <v>1</v>
      </c>
      <c r="CZ54" s="147">
        <v>1.83699999999953</v>
      </c>
    </row>
    <row r="55" spans="1:15" ht="12.75">
      <c r="A55" s="177"/>
      <c r="B55" s="179"/>
      <c r="C55" s="223" t="s">
        <v>153</v>
      </c>
      <c r="D55" s="224"/>
      <c r="E55" s="180">
        <v>2.85</v>
      </c>
      <c r="F55" s="181"/>
      <c r="G55" s="182"/>
      <c r="M55" s="178" t="s">
        <v>153</v>
      </c>
      <c r="O55" s="169"/>
    </row>
    <row r="56" spans="1:104" ht="12.75">
      <c r="A56" s="170">
        <v>19</v>
      </c>
      <c r="B56" s="171" t="s">
        <v>154</v>
      </c>
      <c r="C56" s="172" t="s">
        <v>155</v>
      </c>
      <c r="D56" s="173" t="s">
        <v>112</v>
      </c>
      <c r="E56" s="174">
        <v>1.5225</v>
      </c>
      <c r="F56" s="174">
        <v>0</v>
      </c>
      <c r="G56" s="175">
        <f>E56*F56</f>
        <v>0</v>
      </c>
      <c r="O56" s="169">
        <v>2</v>
      </c>
      <c r="AA56" s="147">
        <v>1</v>
      </c>
      <c r="AB56" s="147">
        <v>0</v>
      </c>
      <c r="AC56" s="147">
        <v>0</v>
      </c>
      <c r="AZ56" s="147">
        <v>1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A56" s="176">
        <v>1</v>
      </c>
      <c r="CB56" s="176">
        <v>0</v>
      </c>
      <c r="CZ56" s="147">
        <v>0.0919999999999845</v>
      </c>
    </row>
    <row r="57" spans="1:15" ht="12.75">
      <c r="A57" s="177"/>
      <c r="B57" s="179"/>
      <c r="C57" s="223" t="s">
        <v>156</v>
      </c>
      <c r="D57" s="224"/>
      <c r="E57" s="180">
        <v>1.2375</v>
      </c>
      <c r="F57" s="181"/>
      <c r="G57" s="182"/>
      <c r="M57" s="178" t="s">
        <v>156</v>
      </c>
      <c r="O57" s="169"/>
    </row>
    <row r="58" spans="1:15" ht="12.75">
      <c r="A58" s="177"/>
      <c r="B58" s="179"/>
      <c r="C58" s="223" t="s">
        <v>157</v>
      </c>
      <c r="D58" s="224"/>
      <c r="E58" s="180">
        <v>0.285</v>
      </c>
      <c r="F58" s="181"/>
      <c r="G58" s="182"/>
      <c r="M58" s="178" t="s">
        <v>157</v>
      </c>
      <c r="O58" s="169"/>
    </row>
    <row r="59" spans="1:57" ht="12.75">
      <c r="A59" s="183"/>
      <c r="B59" s="184" t="s">
        <v>75</v>
      </c>
      <c r="C59" s="185" t="str">
        <f>CONCATENATE(B49," ",C49)</f>
        <v>6 Úpravy povrchu, podlahy</v>
      </c>
      <c r="D59" s="186"/>
      <c r="E59" s="187"/>
      <c r="F59" s="188"/>
      <c r="G59" s="189">
        <f>SUM(G49:G58)</f>
        <v>0</v>
      </c>
      <c r="O59" s="169">
        <v>4</v>
      </c>
      <c r="BA59" s="190">
        <f>SUM(BA49:BA58)</f>
        <v>0</v>
      </c>
      <c r="BB59" s="190">
        <f>SUM(BB49:BB58)</f>
        <v>0</v>
      </c>
      <c r="BC59" s="190">
        <f>SUM(BC49:BC58)</f>
        <v>0</v>
      </c>
      <c r="BD59" s="190">
        <f>SUM(BD49:BD58)</f>
        <v>0</v>
      </c>
      <c r="BE59" s="190">
        <f>SUM(BE49:BE58)</f>
        <v>0</v>
      </c>
    </row>
    <row r="60" spans="1:15" ht="12.75">
      <c r="A60" s="162" t="s">
        <v>72</v>
      </c>
      <c r="B60" s="163" t="s">
        <v>158</v>
      </c>
      <c r="C60" s="164" t="s">
        <v>159</v>
      </c>
      <c r="D60" s="165"/>
      <c r="E60" s="166"/>
      <c r="F60" s="166"/>
      <c r="G60" s="167"/>
      <c r="H60" s="168"/>
      <c r="I60" s="168"/>
      <c r="O60" s="169">
        <v>1</v>
      </c>
    </row>
    <row r="61" spans="1:104" ht="12.75">
      <c r="A61" s="170">
        <v>20</v>
      </c>
      <c r="B61" s="171" t="s">
        <v>160</v>
      </c>
      <c r="C61" s="172" t="s">
        <v>161</v>
      </c>
      <c r="D61" s="173" t="s">
        <v>132</v>
      </c>
      <c r="E61" s="174">
        <v>19.8</v>
      </c>
      <c r="F61" s="174">
        <v>0</v>
      </c>
      <c r="G61" s="175">
        <f>E61*F61</f>
        <v>0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>IF(AZ61=1,G61,0)</f>
        <v>0</v>
      </c>
      <c r="BB61" s="147">
        <f>IF(AZ61=2,G61,0)</f>
        <v>0</v>
      </c>
      <c r="BC61" s="147">
        <f>IF(AZ61=3,G61,0)</f>
        <v>0</v>
      </c>
      <c r="BD61" s="147">
        <f>IF(AZ61=4,G61,0)</f>
        <v>0</v>
      </c>
      <c r="BE61" s="147">
        <f>IF(AZ61=5,G61,0)</f>
        <v>0</v>
      </c>
      <c r="CA61" s="176">
        <v>1</v>
      </c>
      <c r="CB61" s="176">
        <v>1</v>
      </c>
      <c r="CZ61" s="147">
        <v>0.0638699999999517</v>
      </c>
    </row>
    <row r="62" spans="1:104" ht="12.75">
      <c r="A62" s="170">
        <v>21</v>
      </c>
      <c r="B62" s="171" t="s">
        <v>162</v>
      </c>
      <c r="C62" s="172" t="s">
        <v>163</v>
      </c>
      <c r="D62" s="173" t="s">
        <v>132</v>
      </c>
      <c r="E62" s="174">
        <v>7.1</v>
      </c>
      <c r="F62" s="174">
        <v>0</v>
      </c>
      <c r="G62" s="175">
        <f>E62*F62</f>
        <v>0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A62" s="176">
        <v>1</v>
      </c>
      <c r="CB62" s="176">
        <v>1</v>
      </c>
      <c r="CZ62" s="147">
        <v>0.127729999999929</v>
      </c>
    </row>
    <row r="63" spans="1:15" ht="12.75">
      <c r="A63" s="177"/>
      <c r="B63" s="179"/>
      <c r="C63" s="223" t="s">
        <v>164</v>
      </c>
      <c r="D63" s="224"/>
      <c r="E63" s="180">
        <v>7.1</v>
      </c>
      <c r="F63" s="181"/>
      <c r="G63" s="182"/>
      <c r="M63" s="178" t="s">
        <v>164</v>
      </c>
      <c r="O63" s="169"/>
    </row>
    <row r="64" spans="1:104" ht="12.75">
      <c r="A64" s="170">
        <v>22</v>
      </c>
      <c r="B64" s="171" t="s">
        <v>165</v>
      </c>
      <c r="C64" s="172" t="s">
        <v>166</v>
      </c>
      <c r="D64" s="173" t="s">
        <v>112</v>
      </c>
      <c r="E64" s="174">
        <v>11.04</v>
      </c>
      <c r="F64" s="174">
        <v>0</v>
      </c>
      <c r="G64" s="175">
        <f>E64*F64</f>
        <v>0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6">
        <v>1</v>
      </c>
      <c r="CB64" s="176">
        <v>1</v>
      </c>
      <c r="CZ64" s="147">
        <v>0.00205000000000055</v>
      </c>
    </row>
    <row r="65" spans="1:15" ht="12.75">
      <c r="A65" s="177"/>
      <c r="B65" s="179"/>
      <c r="C65" s="223" t="s">
        <v>147</v>
      </c>
      <c r="D65" s="224"/>
      <c r="E65" s="180">
        <v>11.04</v>
      </c>
      <c r="F65" s="181"/>
      <c r="G65" s="182"/>
      <c r="M65" s="178" t="s">
        <v>147</v>
      </c>
      <c r="O65" s="169"/>
    </row>
    <row r="66" spans="1:104" ht="12.75">
      <c r="A66" s="170">
        <v>23</v>
      </c>
      <c r="B66" s="171" t="s">
        <v>167</v>
      </c>
      <c r="C66" s="172" t="s">
        <v>168</v>
      </c>
      <c r="D66" s="173" t="s">
        <v>119</v>
      </c>
      <c r="E66" s="174">
        <v>5</v>
      </c>
      <c r="F66" s="174">
        <v>0</v>
      </c>
      <c r="G66" s="175">
        <f>E66*F66</f>
        <v>0</v>
      </c>
      <c r="O66" s="169">
        <v>2</v>
      </c>
      <c r="AA66" s="147">
        <v>1</v>
      </c>
      <c r="AB66" s="147">
        <v>1</v>
      </c>
      <c r="AC66" s="147">
        <v>1</v>
      </c>
      <c r="AZ66" s="147">
        <v>1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A66" s="176">
        <v>1</v>
      </c>
      <c r="CB66" s="176">
        <v>1</v>
      </c>
      <c r="CZ66" s="147">
        <v>0.0163799999999981</v>
      </c>
    </row>
    <row r="67" spans="1:15" ht="12.75">
      <c r="A67" s="177"/>
      <c r="B67" s="179"/>
      <c r="C67" s="223" t="s">
        <v>169</v>
      </c>
      <c r="D67" s="224"/>
      <c r="E67" s="180">
        <v>5</v>
      </c>
      <c r="F67" s="181"/>
      <c r="G67" s="182"/>
      <c r="M67" s="178" t="s">
        <v>169</v>
      </c>
      <c r="O67" s="169"/>
    </row>
    <row r="68" spans="1:104" ht="12.75">
      <c r="A68" s="170">
        <v>24</v>
      </c>
      <c r="B68" s="171" t="s">
        <v>170</v>
      </c>
      <c r="C68" s="172" t="s">
        <v>171</v>
      </c>
      <c r="D68" s="173" t="s">
        <v>119</v>
      </c>
      <c r="E68" s="174">
        <v>1</v>
      </c>
      <c r="F68" s="174">
        <v>0</v>
      </c>
      <c r="G68" s="175">
        <f>E68*F68</f>
        <v>0</v>
      </c>
      <c r="O68" s="169">
        <v>2</v>
      </c>
      <c r="AA68" s="147">
        <v>12</v>
      </c>
      <c r="AB68" s="147">
        <v>0</v>
      </c>
      <c r="AC68" s="147">
        <v>64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12</v>
      </c>
      <c r="CB68" s="176">
        <v>0</v>
      </c>
      <c r="CZ68" s="147">
        <v>0</v>
      </c>
    </row>
    <row r="69" spans="1:57" ht="12.75">
      <c r="A69" s="183"/>
      <c r="B69" s="184" t="s">
        <v>75</v>
      </c>
      <c r="C69" s="185" t="str">
        <f>CONCATENATE(B60," ",C60)</f>
        <v>9 Ostatní konstrukce, bourání</v>
      </c>
      <c r="D69" s="186"/>
      <c r="E69" s="187"/>
      <c r="F69" s="188"/>
      <c r="G69" s="189">
        <f>SUM(G60:G68)</f>
        <v>0</v>
      </c>
      <c r="O69" s="169">
        <v>4</v>
      </c>
      <c r="BA69" s="190">
        <f>SUM(BA60:BA68)</f>
        <v>0</v>
      </c>
      <c r="BB69" s="190">
        <f>SUM(BB60:BB68)</f>
        <v>0</v>
      </c>
      <c r="BC69" s="190">
        <f>SUM(BC60:BC68)</f>
        <v>0</v>
      </c>
      <c r="BD69" s="190">
        <f>SUM(BD60:BD68)</f>
        <v>0</v>
      </c>
      <c r="BE69" s="190">
        <f>SUM(BE60:BE68)</f>
        <v>0</v>
      </c>
    </row>
    <row r="70" spans="1:15" ht="12.75">
      <c r="A70" s="162" t="s">
        <v>72</v>
      </c>
      <c r="B70" s="163" t="s">
        <v>172</v>
      </c>
      <c r="C70" s="164" t="s">
        <v>173</v>
      </c>
      <c r="D70" s="165"/>
      <c r="E70" s="166"/>
      <c r="F70" s="166"/>
      <c r="G70" s="167"/>
      <c r="H70" s="168"/>
      <c r="I70" s="168"/>
      <c r="O70" s="169">
        <v>1</v>
      </c>
    </row>
    <row r="71" spans="1:104" ht="12.75">
      <c r="A71" s="170">
        <v>25</v>
      </c>
      <c r="B71" s="171" t="s">
        <v>174</v>
      </c>
      <c r="C71" s="172" t="s">
        <v>175</v>
      </c>
      <c r="D71" s="173" t="s">
        <v>112</v>
      </c>
      <c r="E71" s="174">
        <v>14.04</v>
      </c>
      <c r="F71" s="174">
        <v>0</v>
      </c>
      <c r="G71" s="175">
        <f>E71*F71</f>
        <v>0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>IF(AZ71=1,G71,0)</f>
        <v>0</v>
      </c>
      <c r="BB71" s="147">
        <f>IF(AZ71=2,G71,0)</f>
        <v>0</v>
      </c>
      <c r="BC71" s="147">
        <f>IF(AZ71=3,G71,0)</f>
        <v>0</v>
      </c>
      <c r="BD71" s="147">
        <f>IF(AZ71=4,G71,0)</f>
        <v>0</v>
      </c>
      <c r="BE71" s="147">
        <f>IF(AZ71=5,G71,0)</f>
        <v>0</v>
      </c>
      <c r="CA71" s="176">
        <v>1</v>
      </c>
      <c r="CB71" s="176">
        <v>1</v>
      </c>
      <c r="CZ71" s="147">
        <v>0.0406300000000215</v>
      </c>
    </row>
    <row r="72" spans="1:15" ht="12.75">
      <c r="A72" s="177"/>
      <c r="B72" s="179"/>
      <c r="C72" s="223" t="s">
        <v>147</v>
      </c>
      <c r="D72" s="224"/>
      <c r="E72" s="180">
        <v>11.04</v>
      </c>
      <c r="F72" s="181"/>
      <c r="G72" s="182"/>
      <c r="M72" s="178" t="s">
        <v>147</v>
      </c>
      <c r="O72" s="169"/>
    </row>
    <row r="73" spans="1:15" ht="12.75">
      <c r="A73" s="177"/>
      <c r="B73" s="179"/>
      <c r="C73" s="223" t="s">
        <v>176</v>
      </c>
      <c r="D73" s="224"/>
      <c r="E73" s="180">
        <v>3</v>
      </c>
      <c r="F73" s="181"/>
      <c r="G73" s="182"/>
      <c r="M73" s="178" t="s">
        <v>176</v>
      </c>
      <c r="O73" s="169"/>
    </row>
    <row r="74" spans="1:57" ht="12.75">
      <c r="A74" s="183"/>
      <c r="B74" s="184" t="s">
        <v>75</v>
      </c>
      <c r="C74" s="185" t="str">
        <f>CONCATENATE(B70," ",C70)</f>
        <v>94 Lešení a stavební výtahy</v>
      </c>
      <c r="D74" s="186"/>
      <c r="E74" s="187"/>
      <c r="F74" s="188"/>
      <c r="G74" s="189">
        <f>SUM(G70:G73)</f>
        <v>0</v>
      </c>
      <c r="O74" s="169">
        <v>4</v>
      </c>
      <c r="BA74" s="190">
        <f>SUM(BA70:BA73)</f>
        <v>0</v>
      </c>
      <c r="BB74" s="190">
        <f>SUM(BB70:BB73)</f>
        <v>0</v>
      </c>
      <c r="BC74" s="190">
        <f>SUM(BC70:BC73)</f>
        <v>0</v>
      </c>
      <c r="BD74" s="190">
        <f>SUM(BD70:BD73)</f>
        <v>0</v>
      </c>
      <c r="BE74" s="190">
        <f>SUM(BE70:BE73)</f>
        <v>0</v>
      </c>
    </row>
    <row r="75" spans="1:15" ht="12.75">
      <c r="A75" s="162" t="s">
        <v>72</v>
      </c>
      <c r="B75" s="163" t="s">
        <v>177</v>
      </c>
      <c r="C75" s="164" t="s">
        <v>178</v>
      </c>
      <c r="D75" s="165"/>
      <c r="E75" s="166"/>
      <c r="F75" s="166"/>
      <c r="G75" s="167"/>
      <c r="H75" s="168"/>
      <c r="I75" s="168"/>
      <c r="O75" s="169">
        <v>1</v>
      </c>
    </row>
    <row r="76" spans="1:104" ht="12.75">
      <c r="A76" s="170">
        <v>26</v>
      </c>
      <c r="B76" s="171" t="s">
        <v>179</v>
      </c>
      <c r="C76" s="172" t="s">
        <v>180</v>
      </c>
      <c r="D76" s="173" t="s">
        <v>112</v>
      </c>
      <c r="E76" s="174">
        <v>4.75</v>
      </c>
      <c r="F76" s="174">
        <v>0</v>
      </c>
      <c r="G76" s="175">
        <f>E76*F76</f>
        <v>0</v>
      </c>
      <c r="O76" s="169">
        <v>2</v>
      </c>
      <c r="AA76" s="147">
        <v>1</v>
      </c>
      <c r="AB76" s="147">
        <v>1</v>
      </c>
      <c r="AC76" s="147">
        <v>1</v>
      </c>
      <c r="AZ76" s="147">
        <v>1</v>
      </c>
      <c r="BA76" s="147">
        <f>IF(AZ76=1,G76,0)</f>
        <v>0</v>
      </c>
      <c r="BB76" s="147">
        <f>IF(AZ76=2,G76,0)</f>
        <v>0</v>
      </c>
      <c r="BC76" s="147">
        <f>IF(AZ76=3,G76,0)</f>
        <v>0</v>
      </c>
      <c r="BD76" s="147">
        <f>IF(AZ76=4,G76,0)</f>
        <v>0</v>
      </c>
      <c r="BE76" s="147">
        <f>IF(AZ76=5,G76,0)</f>
        <v>0</v>
      </c>
      <c r="CA76" s="176">
        <v>1</v>
      </c>
      <c r="CB76" s="176">
        <v>1</v>
      </c>
      <c r="CZ76" s="147">
        <v>0</v>
      </c>
    </row>
    <row r="77" spans="1:15" ht="12.75">
      <c r="A77" s="177"/>
      <c r="B77" s="179"/>
      <c r="C77" s="223" t="s">
        <v>142</v>
      </c>
      <c r="D77" s="224"/>
      <c r="E77" s="180">
        <v>4.75</v>
      </c>
      <c r="F77" s="181"/>
      <c r="G77" s="182"/>
      <c r="M77" s="178" t="s">
        <v>142</v>
      </c>
      <c r="O77" s="169"/>
    </row>
    <row r="78" spans="1:104" ht="12.75">
      <c r="A78" s="170">
        <v>27</v>
      </c>
      <c r="B78" s="171" t="s">
        <v>181</v>
      </c>
      <c r="C78" s="172" t="s">
        <v>182</v>
      </c>
      <c r="D78" s="173" t="s">
        <v>112</v>
      </c>
      <c r="E78" s="174">
        <v>4.75</v>
      </c>
      <c r="F78" s="174">
        <v>0</v>
      </c>
      <c r="G78" s="175">
        <f>E78*F78</f>
        <v>0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>IF(AZ78=1,G78,0)</f>
        <v>0</v>
      </c>
      <c r="BB78" s="147">
        <f>IF(AZ78=2,G78,0)</f>
        <v>0</v>
      </c>
      <c r="BC78" s="147">
        <f>IF(AZ78=3,G78,0)</f>
        <v>0</v>
      </c>
      <c r="BD78" s="147">
        <f>IF(AZ78=4,G78,0)</f>
        <v>0</v>
      </c>
      <c r="BE78" s="147">
        <f>IF(AZ78=5,G78,0)</f>
        <v>0</v>
      </c>
      <c r="CA78" s="176">
        <v>1</v>
      </c>
      <c r="CB78" s="176">
        <v>1</v>
      </c>
      <c r="CZ78" s="147">
        <v>0</v>
      </c>
    </row>
    <row r="79" spans="1:15" ht="12.75">
      <c r="A79" s="177"/>
      <c r="B79" s="179"/>
      <c r="C79" s="223" t="s">
        <v>142</v>
      </c>
      <c r="D79" s="224"/>
      <c r="E79" s="180">
        <v>4.75</v>
      </c>
      <c r="F79" s="181"/>
      <c r="G79" s="182"/>
      <c r="M79" s="178" t="s">
        <v>142</v>
      </c>
      <c r="O79" s="169"/>
    </row>
    <row r="80" spans="1:104" ht="22.5">
      <c r="A80" s="170">
        <v>28</v>
      </c>
      <c r="B80" s="171" t="s">
        <v>183</v>
      </c>
      <c r="C80" s="172" t="s">
        <v>184</v>
      </c>
      <c r="D80" s="173" t="s">
        <v>85</v>
      </c>
      <c r="E80" s="174">
        <v>0.091</v>
      </c>
      <c r="F80" s="174">
        <v>0</v>
      </c>
      <c r="G80" s="175">
        <f>E80*F80</f>
        <v>0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A80" s="176">
        <v>1</v>
      </c>
      <c r="CB80" s="176">
        <v>1</v>
      </c>
      <c r="CZ80" s="147">
        <v>0</v>
      </c>
    </row>
    <row r="81" spans="1:15" ht="12.75">
      <c r="A81" s="177"/>
      <c r="B81" s="179"/>
      <c r="C81" s="223" t="s">
        <v>185</v>
      </c>
      <c r="D81" s="224"/>
      <c r="E81" s="180">
        <v>0.091</v>
      </c>
      <c r="F81" s="181"/>
      <c r="G81" s="182"/>
      <c r="M81" s="178" t="s">
        <v>185</v>
      </c>
      <c r="O81" s="169"/>
    </row>
    <row r="82" spans="1:104" ht="22.5">
      <c r="A82" s="170">
        <v>29</v>
      </c>
      <c r="B82" s="171" t="s">
        <v>186</v>
      </c>
      <c r="C82" s="172" t="s">
        <v>187</v>
      </c>
      <c r="D82" s="173" t="s">
        <v>85</v>
      </c>
      <c r="E82" s="174">
        <v>0.5785</v>
      </c>
      <c r="F82" s="174">
        <v>0</v>
      </c>
      <c r="G82" s="175">
        <f>E82*F82</f>
        <v>0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>IF(AZ82=1,G82,0)</f>
        <v>0</v>
      </c>
      <c r="BB82" s="147">
        <f>IF(AZ82=2,G82,0)</f>
        <v>0</v>
      </c>
      <c r="BC82" s="147">
        <f>IF(AZ82=3,G82,0)</f>
        <v>0</v>
      </c>
      <c r="BD82" s="147">
        <f>IF(AZ82=4,G82,0)</f>
        <v>0</v>
      </c>
      <c r="BE82" s="147">
        <f>IF(AZ82=5,G82,0)</f>
        <v>0</v>
      </c>
      <c r="CA82" s="176">
        <v>1</v>
      </c>
      <c r="CB82" s="176">
        <v>1</v>
      </c>
      <c r="CZ82" s="147">
        <v>0</v>
      </c>
    </row>
    <row r="83" spans="1:15" ht="12.75">
      <c r="A83" s="177"/>
      <c r="B83" s="179"/>
      <c r="C83" s="223" t="s">
        <v>188</v>
      </c>
      <c r="D83" s="224"/>
      <c r="E83" s="180">
        <v>0.5785</v>
      </c>
      <c r="F83" s="181"/>
      <c r="G83" s="182"/>
      <c r="M83" s="178" t="s">
        <v>188</v>
      </c>
      <c r="O83" s="169"/>
    </row>
    <row r="84" spans="1:104" ht="22.5">
      <c r="A84" s="170">
        <v>30</v>
      </c>
      <c r="B84" s="171" t="s">
        <v>189</v>
      </c>
      <c r="C84" s="172" t="s">
        <v>190</v>
      </c>
      <c r="D84" s="173" t="s">
        <v>85</v>
      </c>
      <c r="E84" s="174">
        <v>0.6695</v>
      </c>
      <c r="F84" s="174">
        <v>0</v>
      </c>
      <c r="G84" s="175">
        <f>E84*F84</f>
        <v>0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>IF(AZ84=1,G84,0)</f>
        <v>0</v>
      </c>
      <c r="BB84" s="147">
        <f>IF(AZ84=2,G84,0)</f>
        <v>0</v>
      </c>
      <c r="BC84" s="147">
        <f>IF(AZ84=3,G84,0)</f>
        <v>0</v>
      </c>
      <c r="BD84" s="147">
        <f>IF(AZ84=4,G84,0)</f>
        <v>0</v>
      </c>
      <c r="BE84" s="147">
        <f>IF(AZ84=5,G84,0)</f>
        <v>0</v>
      </c>
      <c r="CA84" s="176">
        <v>1</v>
      </c>
      <c r="CB84" s="176">
        <v>1</v>
      </c>
      <c r="CZ84" s="147">
        <v>0</v>
      </c>
    </row>
    <row r="85" spans="1:15" ht="12.75">
      <c r="A85" s="177"/>
      <c r="B85" s="179"/>
      <c r="C85" s="223" t="s">
        <v>188</v>
      </c>
      <c r="D85" s="224"/>
      <c r="E85" s="180">
        <v>0.5785</v>
      </c>
      <c r="F85" s="181"/>
      <c r="G85" s="182"/>
      <c r="M85" s="178" t="s">
        <v>188</v>
      </c>
      <c r="O85" s="169"/>
    </row>
    <row r="86" spans="1:15" ht="12.75">
      <c r="A86" s="177"/>
      <c r="B86" s="179"/>
      <c r="C86" s="223" t="s">
        <v>185</v>
      </c>
      <c r="D86" s="224"/>
      <c r="E86" s="180">
        <v>0.091</v>
      </c>
      <c r="F86" s="181"/>
      <c r="G86" s="182"/>
      <c r="M86" s="178" t="s">
        <v>185</v>
      </c>
      <c r="O86" s="169"/>
    </row>
    <row r="87" spans="1:104" ht="12.75">
      <c r="A87" s="170">
        <v>31</v>
      </c>
      <c r="B87" s="171" t="s">
        <v>191</v>
      </c>
      <c r="C87" s="172" t="s">
        <v>192</v>
      </c>
      <c r="D87" s="173" t="s">
        <v>85</v>
      </c>
      <c r="E87" s="174">
        <v>0.138</v>
      </c>
      <c r="F87" s="174">
        <v>0</v>
      </c>
      <c r="G87" s="175">
        <f>E87*F87</f>
        <v>0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>IF(AZ87=1,G87,0)</f>
        <v>0</v>
      </c>
      <c r="BB87" s="147">
        <f>IF(AZ87=2,G87,0)</f>
        <v>0</v>
      </c>
      <c r="BC87" s="147">
        <f>IF(AZ87=3,G87,0)</f>
        <v>0</v>
      </c>
      <c r="BD87" s="147">
        <f>IF(AZ87=4,G87,0)</f>
        <v>0</v>
      </c>
      <c r="BE87" s="147">
        <f>IF(AZ87=5,G87,0)</f>
        <v>0</v>
      </c>
      <c r="CA87" s="176">
        <v>1</v>
      </c>
      <c r="CB87" s="176">
        <v>1</v>
      </c>
      <c r="CZ87" s="147">
        <v>0.00199999999999889</v>
      </c>
    </row>
    <row r="88" spans="1:15" ht="12.75">
      <c r="A88" s="177"/>
      <c r="B88" s="179"/>
      <c r="C88" s="223" t="s">
        <v>193</v>
      </c>
      <c r="D88" s="224"/>
      <c r="E88" s="180">
        <v>0.138</v>
      </c>
      <c r="F88" s="181"/>
      <c r="G88" s="182"/>
      <c r="M88" s="178" t="s">
        <v>193</v>
      </c>
      <c r="O88" s="169"/>
    </row>
    <row r="89" spans="1:104" ht="12.75">
      <c r="A89" s="170">
        <v>32</v>
      </c>
      <c r="B89" s="171" t="s">
        <v>194</v>
      </c>
      <c r="C89" s="172" t="s">
        <v>195</v>
      </c>
      <c r="D89" s="173" t="s">
        <v>119</v>
      </c>
      <c r="E89" s="174">
        <v>1</v>
      </c>
      <c r="F89" s="174">
        <v>0</v>
      </c>
      <c r="G89" s="175">
        <f>E89*F89</f>
        <v>0</v>
      </c>
      <c r="O89" s="169">
        <v>2</v>
      </c>
      <c r="AA89" s="147">
        <v>1</v>
      </c>
      <c r="AB89" s="147">
        <v>1</v>
      </c>
      <c r="AC89" s="147">
        <v>1</v>
      </c>
      <c r="AZ89" s="147">
        <v>1</v>
      </c>
      <c r="BA89" s="147">
        <f>IF(AZ89=1,G89,0)</f>
        <v>0</v>
      </c>
      <c r="BB89" s="147">
        <f>IF(AZ89=2,G89,0)</f>
        <v>0</v>
      </c>
      <c r="BC89" s="147">
        <f>IF(AZ89=3,G89,0)</f>
        <v>0</v>
      </c>
      <c r="BD89" s="147">
        <f>IF(AZ89=4,G89,0)</f>
        <v>0</v>
      </c>
      <c r="BE89" s="147">
        <f>IF(AZ89=5,G89,0)</f>
        <v>0</v>
      </c>
      <c r="CA89" s="176">
        <v>1</v>
      </c>
      <c r="CB89" s="176">
        <v>1</v>
      </c>
      <c r="CZ89" s="147">
        <v>0.000999999999999446</v>
      </c>
    </row>
    <row r="90" spans="1:15" ht="12.75">
      <c r="A90" s="177"/>
      <c r="B90" s="179"/>
      <c r="C90" s="223" t="s">
        <v>120</v>
      </c>
      <c r="D90" s="224"/>
      <c r="E90" s="180">
        <v>1</v>
      </c>
      <c r="F90" s="181"/>
      <c r="G90" s="182"/>
      <c r="M90" s="178" t="s">
        <v>120</v>
      </c>
      <c r="O90" s="169"/>
    </row>
    <row r="91" spans="1:104" ht="12.75">
      <c r="A91" s="170">
        <v>33</v>
      </c>
      <c r="B91" s="171" t="s">
        <v>196</v>
      </c>
      <c r="C91" s="172" t="s">
        <v>197</v>
      </c>
      <c r="D91" s="173" t="s">
        <v>119</v>
      </c>
      <c r="E91" s="174">
        <v>1</v>
      </c>
      <c r="F91" s="174">
        <v>0</v>
      </c>
      <c r="G91" s="175">
        <f>E91*F91</f>
        <v>0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A91" s="176">
        <v>1</v>
      </c>
      <c r="CB91" s="176">
        <v>1</v>
      </c>
      <c r="CZ91" s="147">
        <v>0.00136999999999965</v>
      </c>
    </row>
    <row r="92" spans="1:15" ht="12.75">
      <c r="A92" s="177"/>
      <c r="B92" s="179"/>
      <c r="C92" s="223" t="s">
        <v>123</v>
      </c>
      <c r="D92" s="224"/>
      <c r="E92" s="180">
        <v>1</v>
      </c>
      <c r="F92" s="181"/>
      <c r="G92" s="182"/>
      <c r="M92" s="178" t="s">
        <v>123</v>
      </c>
      <c r="O92" s="169"/>
    </row>
    <row r="93" spans="1:104" ht="12.75">
      <c r="A93" s="170">
        <v>34</v>
      </c>
      <c r="B93" s="171" t="s">
        <v>198</v>
      </c>
      <c r="C93" s="172" t="s">
        <v>199</v>
      </c>
      <c r="D93" s="173" t="s">
        <v>132</v>
      </c>
      <c r="E93" s="174">
        <v>3</v>
      </c>
      <c r="F93" s="174">
        <v>0</v>
      </c>
      <c r="G93" s="175">
        <f>E93*F93</f>
        <v>0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>IF(AZ93=1,G93,0)</f>
        <v>0</v>
      </c>
      <c r="BB93" s="147">
        <f>IF(AZ93=2,G93,0)</f>
        <v>0</v>
      </c>
      <c r="BC93" s="147">
        <f>IF(AZ93=3,G93,0)</f>
        <v>0</v>
      </c>
      <c r="BD93" s="147">
        <f>IF(AZ93=4,G93,0)</f>
        <v>0</v>
      </c>
      <c r="BE93" s="147">
        <f>IF(AZ93=5,G93,0)</f>
        <v>0</v>
      </c>
      <c r="CA93" s="176">
        <v>1</v>
      </c>
      <c r="CB93" s="176">
        <v>1</v>
      </c>
      <c r="CZ93" s="147">
        <v>0</v>
      </c>
    </row>
    <row r="94" spans="1:15" ht="12.75">
      <c r="A94" s="177"/>
      <c r="B94" s="179"/>
      <c r="C94" s="223" t="s">
        <v>200</v>
      </c>
      <c r="D94" s="224"/>
      <c r="E94" s="180">
        <v>3</v>
      </c>
      <c r="F94" s="181"/>
      <c r="G94" s="182"/>
      <c r="M94" s="178" t="s">
        <v>200</v>
      </c>
      <c r="O94" s="169"/>
    </row>
    <row r="95" spans="1:104" ht="12.75">
      <c r="A95" s="170">
        <v>35</v>
      </c>
      <c r="B95" s="171" t="s">
        <v>201</v>
      </c>
      <c r="C95" s="172" t="s">
        <v>202</v>
      </c>
      <c r="D95" s="173" t="s">
        <v>112</v>
      </c>
      <c r="E95" s="174">
        <v>11.04</v>
      </c>
      <c r="F95" s="174">
        <v>0</v>
      </c>
      <c r="G95" s="175">
        <f>E95*F95</f>
        <v>0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>IF(AZ95=1,G95,0)</f>
        <v>0</v>
      </c>
      <c r="BB95" s="147">
        <f>IF(AZ95=2,G95,0)</f>
        <v>0</v>
      </c>
      <c r="BC95" s="147">
        <f>IF(AZ95=3,G95,0)</f>
        <v>0</v>
      </c>
      <c r="BD95" s="147">
        <f>IF(AZ95=4,G95,0)</f>
        <v>0</v>
      </c>
      <c r="BE95" s="147">
        <f>IF(AZ95=5,G95,0)</f>
        <v>0</v>
      </c>
      <c r="CA95" s="176">
        <v>1</v>
      </c>
      <c r="CB95" s="176">
        <v>1</v>
      </c>
      <c r="CZ95" s="147">
        <v>0</v>
      </c>
    </row>
    <row r="96" spans="1:15" ht="12.75">
      <c r="A96" s="177"/>
      <c r="B96" s="179"/>
      <c r="C96" s="223" t="s">
        <v>147</v>
      </c>
      <c r="D96" s="224"/>
      <c r="E96" s="180">
        <v>11.04</v>
      </c>
      <c r="F96" s="181"/>
      <c r="G96" s="182"/>
      <c r="M96" s="178" t="s">
        <v>147</v>
      </c>
      <c r="O96" s="169"/>
    </row>
    <row r="97" spans="1:104" ht="12.75">
      <c r="A97" s="170">
        <v>36</v>
      </c>
      <c r="B97" s="171" t="s">
        <v>203</v>
      </c>
      <c r="C97" s="172" t="s">
        <v>204</v>
      </c>
      <c r="D97" s="173" t="s">
        <v>112</v>
      </c>
      <c r="E97" s="174">
        <v>54.67</v>
      </c>
      <c r="F97" s="174">
        <v>0</v>
      </c>
      <c r="G97" s="175">
        <f>E97*F97</f>
        <v>0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>IF(AZ97=1,G97,0)</f>
        <v>0</v>
      </c>
      <c r="BB97" s="147">
        <f>IF(AZ97=2,G97,0)</f>
        <v>0</v>
      </c>
      <c r="BC97" s="147">
        <f>IF(AZ97=3,G97,0)</f>
        <v>0</v>
      </c>
      <c r="BD97" s="147">
        <f>IF(AZ97=4,G97,0)</f>
        <v>0</v>
      </c>
      <c r="BE97" s="147">
        <f>IF(AZ97=5,G97,0)</f>
        <v>0</v>
      </c>
      <c r="CA97" s="176">
        <v>1</v>
      </c>
      <c r="CB97" s="176">
        <v>1</v>
      </c>
      <c r="CZ97" s="147">
        <v>0</v>
      </c>
    </row>
    <row r="98" spans="1:15" ht="12.75">
      <c r="A98" s="177"/>
      <c r="B98" s="179"/>
      <c r="C98" s="223" t="s">
        <v>150</v>
      </c>
      <c r="D98" s="224"/>
      <c r="E98" s="180">
        <v>54.67</v>
      </c>
      <c r="F98" s="181"/>
      <c r="G98" s="182"/>
      <c r="M98" s="178" t="s">
        <v>150</v>
      </c>
      <c r="O98" s="169"/>
    </row>
    <row r="99" spans="1:104" ht="12.75">
      <c r="A99" s="170">
        <v>37</v>
      </c>
      <c r="B99" s="171" t="s">
        <v>205</v>
      </c>
      <c r="C99" s="172" t="s">
        <v>206</v>
      </c>
      <c r="D99" s="173" t="s">
        <v>107</v>
      </c>
      <c r="E99" s="174">
        <v>4.15681000000071</v>
      </c>
      <c r="F99" s="174">
        <v>0</v>
      </c>
      <c r="G99" s="175">
        <f>E99*F99</f>
        <v>0</v>
      </c>
      <c r="O99" s="169">
        <v>2</v>
      </c>
      <c r="AA99" s="147">
        <v>8</v>
      </c>
      <c r="AB99" s="147">
        <v>0</v>
      </c>
      <c r="AC99" s="147">
        <v>3</v>
      </c>
      <c r="AZ99" s="147">
        <v>1</v>
      </c>
      <c r="BA99" s="147">
        <f>IF(AZ99=1,G99,0)</f>
        <v>0</v>
      </c>
      <c r="BB99" s="147">
        <f>IF(AZ99=2,G99,0)</f>
        <v>0</v>
      </c>
      <c r="BC99" s="147">
        <f>IF(AZ99=3,G99,0)</f>
        <v>0</v>
      </c>
      <c r="BD99" s="147">
        <f>IF(AZ99=4,G99,0)</f>
        <v>0</v>
      </c>
      <c r="BE99" s="147">
        <f>IF(AZ99=5,G99,0)</f>
        <v>0</v>
      </c>
      <c r="CA99" s="176">
        <v>8</v>
      </c>
      <c r="CB99" s="176">
        <v>0</v>
      </c>
      <c r="CZ99" s="147">
        <v>0</v>
      </c>
    </row>
    <row r="100" spans="1:104" ht="12.75">
      <c r="A100" s="170">
        <v>38</v>
      </c>
      <c r="B100" s="171" t="s">
        <v>207</v>
      </c>
      <c r="C100" s="172" t="s">
        <v>208</v>
      </c>
      <c r="D100" s="173" t="s">
        <v>107</v>
      </c>
      <c r="E100" s="174">
        <v>62.3521500000106</v>
      </c>
      <c r="F100" s="174">
        <v>0</v>
      </c>
      <c r="G100" s="175">
        <f>E100*F100</f>
        <v>0</v>
      </c>
      <c r="O100" s="169">
        <v>2</v>
      </c>
      <c r="AA100" s="147">
        <v>8</v>
      </c>
      <c r="AB100" s="147">
        <v>0</v>
      </c>
      <c r="AC100" s="147">
        <v>3</v>
      </c>
      <c r="AZ100" s="147">
        <v>1</v>
      </c>
      <c r="BA100" s="147">
        <f>IF(AZ100=1,G100,0)</f>
        <v>0</v>
      </c>
      <c r="BB100" s="147">
        <f>IF(AZ100=2,G100,0)</f>
        <v>0</v>
      </c>
      <c r="BC100" s="147">
        <f>IF(AZ100=3,G100,0)</f>
        <v>0</v>
      </c>
      <c r="BD100" s="147">
        <f>IF(AZ100=4,G100,0)</f>
        <v>0</v>
      </c>
      <c r="BE100" s="147">
        <f>IF(AZ100=5,G100,0)</f>
        <v>0</v>
      </c>
      <c r="CA100" s="176">
        <v>8</v>
      </c>
      <c r="CB100" s="176">
        <v>0</v>
      </c>
      <c r="CZ100" s="147">
        <v>0</v>
      </c>
    </row>
    <row r="101" spans="1:104" ht="12.75">
      <c r="A101" s="170">
        <v>39</v>
      </c>
      <c r="B101" s="171" t="s">
        <v>209</v>
      </c>
      <c r="C101" s="172" t="s">
        <v>210</v>
      </c>
      <c r="D101" s="173" t="s">
        <v>107</v>
      </c>
      <c r="E101" s="174">
        <v>4.15681000000071</v>
      </c>
      <c r="F101" s="174">
        <v>0</v>
      </c>
      <c r="G101" s="175">
        <f>E101*F101</f>
        <v>0</v>
      </c>
      <c r="O101" s="169">
        <v>2</v>
      </c>
      <c r="AA101" s="147">
        <v>8</v>
      </c>
      <c r="AB101" s="147">
        <v>0</v>
      </c>
      <c r="AC101" s="147">
        <v>3</v>
      </c>
      <c r="AZ101" s="147">
        <v>1</v>
      </c>
      <c r="BA101" s="147">
        <f>IF(AZ101=1,G101,0)</f>
        <v>0</v>
      </c>
      <c r="BB101" s="147">
        <f>IF(AZ101=2,G101,0)</f>
        <v>0</v>
      </c>
      <c r="BC101" s="147">
        <f>IF(AZ101=3,G101,0)</f>
        <v>0</v>
      </c>
      <c r="BD101" s="147">
        <f>IF(AZ101=4,G101,0)</f>
        <v>0</v>
      </c>
      <c r="BE101" s="147">
        <f>IF(AZ101=5,G101,0)</f>
        <v>0</v>
      </c>
      <c r="CA101" s="176">
        <v>8</v>
      </c>
      <c r="CB101" s="176">
        <v>0</v>
      </c>
      <c r="CZ101" s="147">
        <v>0</v>
      </c>
    </row>
    <row r="102" spans="1:104" ht="12.75">
      <c r="A102" s="170">
        <v>40</v>
      </c>
      <c r="B102" s="171" t="s">
        <v>211</v>
      </c>
      <c r="C102" s="172" t="s">
        <v>212</v>
      </c>
      <c r="D102" s="173" t="s">
        <v>107</v>
      </c>
      <c r="E102" s="174">
        <v>4.15681000000071</v>
      </c>
      <c r="F102" s="174">
        <v>0</v>
      </c>
      <c r="G102" s="175">
        <f>E102*F102</f>
        <v>0</v>
      </c>
      <c r="O102" s="169">
        <v>2</v>
      </c>
      <c r="AA102" s="147">
        <v>8</v>
      </c>
      <c r="AB102" s="147">
        <v>0</v>
      </c>
      <c r="AC102" s="147">
        <v>3</v>
      </c>
      <c r="AZ102" s="147">
        <v>1</v>
      </c>
      <c r="BA102" s="147">
        <f>IF(AZ102=1,G102,0)</f>
        <v>0</v>
      </c>
      <c r="BB102" s="147">
        <f>IF(AZ102=2,G102,0)</f>
        <v>0</v>
      </c>
      <c r="BC102" s="147">
        <f>IF(AZ102=3,G102,0)</f>
        <v>0</v>
      </c>
      <c r="BD102" s="147">
        <f>IF(AZ102=4,G102,0)</f>
        <v>0</v>
      </c>
      <c r="BE102" s="147">
        <f>IF(AZ102=5,G102,0)</f>
        <v>0</v>
      </c>
      <c r="CA102" s="176">
        <v>8</v>
      </c>
      <c r="CB102" s="176">
        <v>0</v>
      </c>
      <c r="CZ102" s="147">
        <v>0</v>
      </c>
    </row>
    <row r="103" spans="1:57" ht="12.75">
      <c r="A103" s="183"/>
      <c r="B103" s="184" t="s">
        <v>75</v>
      </c>
      <c r="C103" s="185" t="str">
        <f>CONCATENATE(B75," ",C75)</f>
        <v>96 Bourání konstrukcí</v>
      </c>
      <c r="D103" s="186"/>
      <c r="E103" s="187"/>
      <c r="F103" s="188"/>
      <c r="G103" s="189">
        <f>SUM(G75:G102)</f>
        <v>0</v>
      </c>
      <c r="O103" s="169">
        <v>4</v>
      </c>
      <c r="BA103" s="190">
        <f>SUM(BA75:BA102)</f>
        <v>0</v>
      </c>
      <c r="BB103" s="190">
        <f>SUM(BB75:BB102)</f>
        <v>0</v>
      </c>
      <c r="BC103" s="190">
        <f>SUM(BC75:BC102)</f>
        <v>0</v>
      </c>
      <c r="BD103" s="190">
        <f>SUM(BD75:BD102)</f>
        <v>0</v>
      </c>
      <c r="BE103" s="190">
        <f>SUM(BE75:BE102)</f>
        <v>0</v>
      </c>
    </row>
    <row r="104" spans="1:15" ht="12.75">
      <c r="A104" s="162" t="s">
        <v>72</v>
      </c>
      <c r="B104" s="163" t="s">
        <v>213</v>
      </c>
      <c r="C104" s="164" t="s">
        <v>214</v>
      </c>
      <c r="D104" s="165"/>
      <c r="E104" s="166"/>
      <c r="F104" s="166"/>
      <c r="G104" s="167"/>
      <c r="H104" s="168"/>
      <c r="I104" s="168"/>
      <c r="O104" s="169">
        <v>1</v>
      </c>
    </row>
    <row r="105" spans="1:104" ht="12.75">
      <c r="A105" s="170">
        <v>41</v>
      </c>
      <c r="B105" s="171" t="s">
        <v>215</v>
      </c>
      <c r="C105" s="172" t="s">
        <v>216</v>
      </c>
      <c r="D105" s="173" t="s">
        <v>107</v>
      </c>
      <c r="E105" s="174">
        <v>17.8458593499988</v>
      </c>
      <c r="F105" s="174">
        <v>0</v>
      </c>
      <c r="G105" s="175">
        <f>E105*F105</f>
        <v>0</v>
      </c>
      <c r="O105" s="169">
        <v>2</v>
      </c>
      <c r="AA105" s="147">
        <v>7</v>
      </c>
      <c r="AB105" s="147">
        <v>1</v>
      </c>
      <c r="AC105" s="147">
        <v>2</v>
      </c>
      <c r="AZ105" s="147">
        <v>1</v>
      </c>
      <c r="BA105" s="147">
        <f>IF(AZ105=1,G105,0)</f>
        <v>0</v>
      </c>
      <c r="BB105" s="147">
        <f>IF(AZ105=2,G105,0)</f>
        <v>0</v>
      </c>
      <c r="BC105" s="147">
        <f>IF(AZ105=3,G105,0)</f>
        <v>0</v>
      </c>
      <c r="BD105" s="147">
        <f>IF(AZ105=4,G105,0)</f>
        <v>0</v>
      </c>
      <c r="BE105" s="147">
        <f>IF(AZ105=5,G105,0)</f>
        <v>0</v>
      </c>
      <c r="CA105" s="176">
        <v>7</v>
      </c>
      <c r="CB105" s="176">
        <v>1</v>
      </c>
      <c r="CZ105" s="147">
        <v>0</v>
      </c>
    </row>
    <row r="106" spans="1:57" ht="12.75">
      <c r="A106" s="183"/>
      <c r="B106" s="184" t="s">
        <v>75</v>
      </c>
      <c r="C106" s="185" t="str">
        <f>CONCATENATE(B104," ",C104)</f>
        <v>99 Staveništní přesun hmot</v>
      </c>
      <c r="D106" s="186"/>
      <c r="E106" s="187"/>
      <c r="F106" s="188"/>
      <c r="G106" s="189">
        <f>SUM(G104:G105)</f>
        <v>0</v>
      </c>
      <c r="O106" s="169">
        <v>4</v>
      </c>
      <c r="BA106" s="190">
        <f>SUM(BA104:BA105)</f>
        <v>0</v>
      </c>
      <c r="BB106" s="190">
        <f>SUM(BB104:BB105)</f>
        <v>0</v>
      </c>
      <c r="BC106" s="190">
        <f>SUM(BC104:BC105)</f>
        <v>0</v>
      </c>
      <c r="BD106" s="190">
        <f>SUM(BD104:BD105)</f>
        <v>0</v>
      </c>
      <c r="BE106" s="190">
        <f>SUM(BE104:BE105)</f>
        <v>0</v>
      </c>
    </row>
    <row r="107" spans="1:15" ht="12.75">
      <c r="A107" s="162" t="s">
        <v>72</v>
      </c>
      <c r="B107" s="163" t="s">
        <v>217</v>
      </c>
      <c r="C107" s="164" t="s">
        <v>218</v>
      </c>
      <c r="D107" s="165"/>
      <c r="E107" s="166"/>
      <c r="F107" s="166"/>
      <c r="G107" s="167"/>
      <c r="H107" s="168"/>
      <c r="I107" s="168"/>
      <c r="O107" s="169">
        <v>1</v>
      </c>
    </row>
    <row r="108" spans="1:104" ht="12.75">
      <c r="A108" s="170">
        <v>42</v>
      </c>
      <c r="B108" s="171" t="s">
        <v>219</v>
      </c>
      <c r="C108" s="172" t="s">
        <v>220</v>
      </c>
      <c r="D108" s="173" t="s">
        <v>221</v>
      </c>
      <c r="E108" s="174">
        <v>162</v>
      </c>
      <c r="F108" s="174">
        <v>0</v>
      </c>
      <c r="G108" s="175">
        <f>E108*F108</f>
        <v>0</v>
      </c>
      <c r="O108" s="169">
        <v>2</v>
      </c>
      <c r="AA108" s="147">
        <v>1</v>
      </c>
      <c r="AB108" s="147">
        <v>7</v>
      </c>
      <c r="AC108" s="147">
        <v>7</v>
      </c>
      <c r="AZ108" s="147">
        <v>2</v>
      </c>
      <c r="BA108" s="147">
        <f>IF(AZ108=1,G108,0)</f>
        <v>0</v>
      </c>
      <c r="BB108" s="147">
        <f>IF(AZ108=2,G108,0)</f>
        <v>0</v>
      </c>
      <c r="BC108" s="147">
        <f>IF(AZ108=3,G108,0)</f>
        <v>0</v>
      </c>
      <c r="BD108" s="147">
        <f>IF(AZ108=4,G108,0)</f>
        <v>0</v>
      </c>
      <c r="BE108" s="147">
        <f>IF(AZ108=5,G108,0)</f>
        <v>0</v>
      </c>
      <c r="CA108" s="176">
        <v>1</v>
      </c>
      <c r="CB108" s="176">
        <v>7</v>
      </c>
      <c r="CZ108" s="147">
        <v>6.00000000000045E-05</v>
      </c>
    </row>
    <row r="109" spans="1:15" ht="12.75">
      <c r="A109" s="177"/>
      <c r="B109" s="179"/>
      <c r="C109" s="223" t="s">
        <v>222</v>
      </c>
      <c r="D109" s="224"/>
      <c r="E109" s="180">
        <v>140</v>
      </c>
      <c r="F109" s="181"/>
      <c r="G109" s="182"/>
      <c r="M109" s="178" t="s">
        <v>222</v>
      </c>
      <c r="O109" s="169"/>
    </row>
    <row r="110" spans="1:15" ht="12.75">
      <c r="A110" s="177"/>
      <c r="B110" s="179"/>
      <c r="C110" s="223" t="s">
        <v>223</v>
      </c>
      <c r="D110" s="224"/>
      <c r="E110" s="180">
        <v>22</v>
      </c>
      <c r="F110" s="181"/>
      <c r="G110" s="182"/>
      <c r="M110" s="178" t="s">
        <v>223</v>
      </c>
      <c r="O110" s="169"/>
    </row>
    <row r="111" spans="1:104" ht="12.75">
      <c r="A111" s="170">
        <v>43</v>
      </c>
      <c r="B111" s="171" t="s">
        <v>224</v>
      </c>
      <c r="C111" s="172" t="s">
        <v>225</v>
      </c>
      <c r="D111" s="173" t="s">
        <v>221</v>
      </c>
      <c r="E111" s="174">
        <v>74.5</v>
      </c>
      <c r="F111" s="174">
        <v>0</v>
      </c>
      <c r="G111" s="175">
        <f>E111*F111</f>
        <v>0</v>
      </c>
      <c r="O111" s="169">
        <v>2</v>
      </c>
      <c r="AA111" s="147">
        <v>1</v>
      </c>
      <c r="AB111" s="147">
        <v>7</v>
      </c>
      <c r="AC111" s="147">
        <v>7</v>
      </c>
      <c r="AZ111" s="147">
        <v>2</v>
      </c>
      <c r="BA111" s="147">
        <f>IF(AZ111=1,G111,0)</f>
        <v>0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7</v>
      </c>
      <c r="CZ111" s="147">
        <v>6.00000000000045E-05</v>
      </c>
    </row>
    <row r="112" spans="1:15" ht="12.75">
      <c r="A112" s="177"/>
      <c r="B112" s="179"/>
      <c r="C112" s="223" t="s">
        <v>226</v>
      </c>
      <c r="D112" s="224"/>
      <c r="E112" s="180">
        <v>42</v>
      </c>
      <c r="F112" s="181"/>
      <c r="G112" s="182"/>
      <c r="M112" s="178" t="s">
        <v>226</v>
      </c>
      <c r="O112" s="169"/>
    </row>
    <row r="113" spans="1:15" ht="12.75">
      <c r="A113" s="177"/>
      <c r="B113" s="179"/>
      <c r="C113" s="223" t="s">
        <v>227</v>
      </c>
      <c r="D113" s="224"/>
      <c r="E113" s="180">
        <v>32.5</v>
      </c>
      <c r="F113" s="181"/>
      <c r="G113" s="182"/>
      <c r="M113" s="178" t="s">
        <v>227</v>
      </c>
      <c r="O113" s="169"/>
    </row>
    <row r="114" spans="1:104" ht="12.75">
      <c r="A114" s="170">
        <v>44</v>
      </c>
      <c r="B114" s="171" t="s">
        <v>228</v>
      </c>
      <c r="C114" s="172" t="s">
        <v>229</v>
      </c>
      <c r="D114" s="173" t="s">
        <v>119</v>
      </c>
      <c r="E114" s="174">
        <v>1</v>
      </c>
      <c r="F114" s="174">
        <v>0</v>
      </c>
      <c r="G114" s="175">
        <f>E114*F114</f>
        <v>0</v>
      </c>
      <c r="O114" s="169">
        <v>2</v>
      </c>
      <c r="AA114" s="147">
        <v>12</v>
      </c>
      <c r="AB114" s="147">
        <v>1</v>
      </c>
      <c r="AC114" s="147">
        <v>4</v>
      </c>
      <c r="AZ114" s="147">
        <v>2</v>
      </c>
      <c r="BA114" s="147">
        <f>IF(AZ114=1,G114,0)</f>
        <v>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12</v>
      </c>
      <c r="CB114" s="176">
        <v>1</v>
      </c>
      <c r="CZ114" s="147">
        <v>0.1400000000001</v>
      </c>
    </row>
    <row r="115" spans="1:104" ht="12.75">
      <c r="A115" s="170">
        <v>45</v>
      </c>
      <c r="B115" s="171" t="s">
        <v>230</v>
      </c>
      <c r="C115" s="172" t="s">
        <v>231</v>
      </c>
      <c r="D115" s="173" t="s">
        <v>119</v>
      </c>
      <c r="E115" s="174">
        <v>1</v>
      </c>
      <c r="F115" s="174">
        <v>0</v>
      </c>
      <c r="G115" s="175">
        <f>E115*F115</f>
        <v>0</v>
      </c>
      <c r="O115" s="169">
        <v>2</v>
      </c>
      <c r="AA115" s="147">
        <v>12</v>
      </c>
      <c r="AB115" s="147">
        <v>1</v>
      </c>
      <c r="AC115" s="147">
        <v>25</v>
      </c>
      <c r="AZ115" s="147">
        <v>2</v>
      </c>
      <c r="BA115" s="147">
        <f>IF(AZ115=1,G115,0)</f>
        <v>0</v>
      </c>
      <c r="BB115" s="147">
        <f>IF(AZ115=2,G115,0)</f>
        <v>0</v>
      </c>
      <c r="BC115" s="147">
        <f>IF(AZ115=3,G115,0)</f>
        <v>0</v>
      </c>
      <c r="BD115" s="147">
        <f>IF(AZ115=4,G115,0)</f>
        <v>0</v>
      </c>
      <c r="BE115" s="147">
        <f>IF(AZ115=5,G115,0)</f>
        <v>0</v>
      </c>
      <c r="CA115" s="176">
        <v>12</v>
      </c>
      <c r="CB115" s="176">
        <v>1</v>
      </c>
      <c r="CZ115" s="147">
        <v>0.105999999999995</v>
      </c>
    </row>
    <row r="116" spans="1:104" ht="12.75">
      <c r="A116" s="170">
        <v>46</v>
      </c>
      <c r="B116" s="171" t="s">
        <v>232</v>
      </c>
      <c r="C116" s="172" t="s">
        <v>233</v>
      </c>
      <c r="D116" s="173" t="s">
        <v>119</v>
      </c>
      <c r="E116" s="174">
        <v>1</v>
      </c>
      <c r="F116" s="174">
        <v>0</v>
      </c>
      <c r="G116" s="175">
        <f>E116*F116</f>
        <v>0</v>
      </c>
      <c r="O116" s="169">
        <v>2</v>
      </c>
      <c r="AA116" s="147">
        <v>12</v>
      </c>
      <c r="AB116" s="147">
        <v>1</v>
      </c>
      <c r="AC116" s="147">
        <v>24</v>
      </c>
      <c r="AZ116" s="147">
        <v>2</v>
      </c>
      <c r="BA116" s="147">
        <f>IF(AZ116=1,G116,0)</f>
        <v>0</v>
      </c>
      <c r="BB116" s="147">
        <f>IF(AZ116=2,G116,0)</f>
        <v>0</v>
      </c>
      <c r="BC116" s="147">
        <f>IF(AZ116=3,G116,0)</f>
        <v>0</v>
      </c>
      <c r="BD116" s="147">
        <f>IF(AZ116=4,G116,0)</f>
        <v>0</v>
      </c>
      <c r="BE116" s="147">
        <f>IF(AZ116=5,G116,0)</f>
        <v>0</v>
      </c>
      <c r="CA116" s="176">
        <v>12</v>
      </c>
      <c r="CB116" s="176">
        <v>1</v>
      </c>
      <c r="CZ116" s="147">
        <v>0.0419999999999732</v>
      </c>
    </row>
    <row r="117" spans="1:104" ht="12.75">
      <c r="A117" s="170">
        <v>47</v>
      </c>
      <c r="B117" s="171" t="s">
        <v>234</v>
      </c>
      <c r="C117" s="172" t="s">
        <v>235</v>
      </c>
      <c r="D117" s="173" t="s">
        <v>119</v>
      </c>
      <c r="E117" s="174">
        <v>1</v>
      </c>
      <c r="F117" s="174">
        <v>0</v>
      </c>
      <c r="G117" s="175">
        <f>E117*F117</f>
        <v>0</v>
      </c>
      <c r="O117" s="169">
        <v>2</v>
      </c>
      <c r="AA117" s="147">
        <v>12</v>
      </c>
      <c r="AB117" s="147">
        <v>1</v>
      </c>
      <c r="AC117" s="147">
        <v>61</v>
      </c>
      <c r="AZ117" s="147">
        <v>2</v>
      </c>
      <c r="BA117" s="147">
        <f>IF(AZ117=1,G117,0)</f>
        <v>0</v>
      </c>
      <c r="BB117" s="147">
        <f>IF(AZ117=2,G117,0)</f>
        <v>0</v>
      </c>
      <c r="BC117" s="147">
        <f>IF(AZ117=3,G117,0)</f>
        <v>0</v>
      </c>
      <c r="BD117" s="147">
        <f>IF(AZ117=4,G117,0)</f>
        <v>0</v>
      </c>
      <c r="BE117" s="147">
        <f>IF(AZ117=5,G117,0)</f>
        <v>0</v>
      </c>
      <c r="CA117" s="176">
        <v>12</v>
      </c>
      <c r="CB117" s="176">
        <v>1</v>
      </c>
      <c r="CZ117" s="147">
        <v>0.0325000000000273</v>
      </c>
    </row>
    <row r="118" spans="1:104" ht="12.75">
      <c r="A118" s="170">
        <v>48</v>
      </c>
      <c r="B118" s="171" t="s">
        <v>236</v>
      </c>
      <c r="C118" s="172" t="s">
        <v>237</v>
      </c>
      <c r="D118" s="173" t="s">
        <v>61</v>
      </c>
      <c r="E118" s="174"/>
      <c r="F118" s="174">
        <v>0</v>
      </c>
      <c r="G118" s="175">
        <f>E118*F118</f>
        <v>0</v>
      </c>
      <c r="O118" s="169">
        <v>2</v>
      </c>
      <c r="AA118" s="147">
        <v>7</v>
      </c>
      <c r="AB118" s="147">
        <v>1002</v>
      </c>
      <c r="AC118" s="147">
        <v>5</v>
      </c>
      <c r="AZ118" s="147">
        <v>2</v>
      </c>
      <c r="BA118" s="147">
        <f>IF(AZ118=1,G118,0)</f>
        <v>0</v>
      </c>
      <c r="BB118" s="147">
        <f>IF(AZ118=2,G118,0)</f>
        <v>0</v>
      </c>
      <c r="BC118" s="147">
        <f>IF(AZ118=3,G118,0)</f>
        <v>0</v>
      </c>
      <c r="BD118" s="147">
        <f>IF(AZ118=4,G118,0)</f>
        <v>0</v>
      </c>
      <c r="BE118" s="147">
        <f>IF(AZ118=5,G118,0)</f>
        <v>0</v>
      </c>
      <c r="CA118" s="176">
        <v>7</v>
      </c>
      <c r="CB118" s="176">
        <v>1002</v>
      </c>
      <c r="CZ118" s="147">
        <v>0</v>
      </c>
    </row>
    <row r="119" spans="1:57" ht="12.75">
      <c r="A119" s="183"/>
      <c r="B119" s="184" t="s">
        <v>75</v>
      </c>
      <c r="C119" s="185" t="str">
        <f>CONCATENATE(B107," ",C107)</f>
        <v>767 Konstrukce zámečnické</v>
      </c>
      <c r="D119" s="186"/>
      <c r="E119" s="187"/>
      <c r="F119" s="188"/>
      <c r="G119" s="189">
        <f>SUM(G107:G118)</f>
        <v>0</v>
      </c>
      <c r="O119" s="169">
        <v>4</v>
      </c>
      <c r="BA119" s="190">
        <f>SUM(BA107:BA118)</f>
        <v>0</v>
      </c>
      <c r="BB119" s="190">
        <f>SUM(BB107:BB118)</f>
        <v>0</v>
      </c>
      <c r="BC119" s="190">
        <f>SUM(BC107:BC118)</f>
        <v>0</v>
      </c>
      <c r="BD119" s="190">
        <f>SUM(BD107:BD118)</f>
        <v>0</v>
      </c>
      <c r="BE119" s="190">
        <f>SUM(BE107:BE118)</f>
        <v>0</v>
      </c>
    </row>
    <row r="120" spans="1:15" ht="12.75">
      <c r="A120" s="162" t="s">
        <v>72</v>
      </c>
      <c r="B120" s="163" t="s">
        <v>238</v>
      </c>
      <c r="C120" s="164" t="s">
        <v>239</v>
      </c>
      <c r="D120" s="165"/>
      <c r="E120" s="166"/>
      <c r="F120" s="166"/>
      <c r="G120" s="167"/>
      <c r="H120" s="168"/>
      <c r="I120" s="168"/>
      <c r="O120" s="169">
        <v>1</v>
      </c>
    </row>
    <row r="121" spans="1:104" ht="12.75">
      <c r="A121" s="170">
        <v>49</v>
      </c>
      <c r="B121" s="171" t="s">
        <v>240</v>
      </c>
      <c r="C121" s="172" t="s">
        <v>241</v>
      </c>
      <c r="D121" s="173" t="s">
        <v>112</v>
      </c>
      <c r="E121" s="174">
        <v>5.76</v>
      </c>
      <c r="F121" s="174">
        <v>0</v>
      </c>
      <c r="G121" s="175">
        <f>E121*F121</f>
        <v>0</v>
      </c>
      <c r="O121" s="169">
        <v>2</v>
      </c>
      <c r="AA121" s="147">
        <v>1</v>
      </c>
      <c r="AB121" s="147">
        <v>7</v>
      </c>
      <c r="AC121" s="147">
        <v>7</v>
      </c>
      <c r="AZ121" s="147">
        <v>2</v>
      </c>
      <c r="BA121" s="147">
        <f>IF(AZ121=1,G121,0)</f>
        <v>0</v>
      </c>
      <c r="BB121" s="147">
        <f>IF(AZ121=2,G121,0)</f>
        <v>0</v>
      </c>
      <c r="BC121" s="147">
        <f>IF(AZ121=3,G121,0)</f>
        <v>0</v>
      </c>
      <c r="BD121" s="147">
        <f>IF(AZ121=4,G121,0)</f>
        <v>0</v>
      </c>
      <c r="BE121" s="147">
        <f>IF(AZ121=5,G121,0)</f>
        <v>0</v>
      </c>
      <c r="CA121" s="176">
        <v>1</v>
      </c>
      <c r="CB121" s="176">
        <v>7</v>
      </c>
      <c r="CZ121" s="147">
        <v>0.000159999999999938</v>
      </c>
    </row>
    <row r="122" spans="1:15" ht="12.75">
      <c r="A122" s="177"/>
      <c r="B122" s="179"/>
      <c r="C122" s="223" t="s">
        <v>242</v>
      </c>
      <c r="D122" s="224"/>
      <c r="E122" s="180">
        <v>5.16</v>
      </c>
      <c r="F122" s="181"/>
      <c r="G122" s="182"/>
      <c r="M122" s="178" t="s">
        <v>242</v>
      </c>
      <c r="O122" s="169"/>
    </row>
    <row r="123" spans="1:15" ht="12.75">
      <c r="A123" s="177"/>
      <c r="B123" s="179"/>
      <c r="C123" s="223" t="s">
        <v>243</v>
      </c>
      <c r="D123" s="224"/>
      <c r="E123" s="180">
        <v>0.6</v>
      </c>
      <c r="F123" s="181"/>
      <c r="G123" s="182"/>
      <c r="M123" s="178" t="s">
        <v>243</v>
      </c>
      <c r="O123" s="169"/>
    </row>
    <row r="124" spans="1:104" ht="12.75">
      <c r="A124" s="170">
        <v>50</v>
      </c>
      <c r="B124" s="171" t="s">
        <v>244</v>
      </c>
      <c r="C124" s="172" t="s">
        <v>245</v>
      </c>
      <c r="D124" s="173" t="s">
        <v>112</v>
      </c>
      <c r="E124" s="174">
        <v>7.51</v>
      </c>
      <c r="F124" s="174">
        <v>0</v>
      </c>
      <c r="G124" s="175">
        <f>E124*F124</f>
        <v>0</v>
      </c>
      <c r="O124" s="169">
        <v>2</v>
      </c>
      <c r="AA124" s="147">
        <v>1</v>
      </c>
      <c r="AB124" s="147">
        <v>7</v>
      </c>
      <c r="AC124" s="147">
        <v>7</v>
      </c>
      <c r="AZ124" s="147">
        <v>2</v>
      </c>
      <c r="BA124" s="147">
        <f>IF(AZ124=1,G124,0)</f>
        <v>0</v>
      </c>
      <c r="BB124" s="147">
        <f>IF(AZ124=2,G124,0)</f>
        <v>0</v>
      </c>
      <c r="BC124" s="147">
        <f>IF(AZ124=3,G124,0)</f>
        <v>0</v>
      </c>
      <c r="BD124" s="147">
        <f>IF(AZ124=4,G124,0)</f>
        <v>0</v>
      </c>
      <c r="BE124" s="147">
        <f>IF(AZ124=5,G124,0)</f>
        <v>0</v>
      </c>
      <c r="CA124" s="176">
        <v>1</v>
      </c>
      <c r="CB124" s="176">
        <v>7</v>
      </c>
      <c r="CZ124" s="147">
        <v>0.000229999999999952</v>
      </c>
    </row>
    <row r="125" spans="1:15" ht="12.75">
      <c r="A125" s="177"/>
      <c r="B125" s="179"/>
      <c r="C125" s="223" t="s">
        <v>246</v>
      </c>
      <c r="D125" s="224"/>
      <c r="E125" s="180">
        <v>1.38</v>
      </c>
      <c r="F125" s="181"/>
      <c r="G125" s="182"/>
      <c r="M125" s="178" t="s">
        <v>246</v>
      </c>
      <c r="O125" s="169"/>
    </row>
    <row r="126" spans="1:15" ht="12.75">
      <c r="A126" s="177"/>
      <c r="B126" s="179"/>
      <c r="C126" s="223" t="s">
        <v>247</v>
      </c>
      <c r="D126" s="224"/>
      <c r="E126" s="180">
        <v>0.88</v>
      </c>
      <c r="F126" s="181"/>
      <c r="G126" s="182"/>
      <c r="M126" s="178" t="s">
        <v>247</v>
      </c>
      <c r="O126" s="169"/>
    </row>
    <row r="127" spans="1:15" ht="12.75">
      <c r="A127" s="177"/>
      <c r="B127" s="179"/>
      <c r="C127" s="223" t="s">
        <v>248</v>
      </c>
      <c r="D127" s="224"/>
      <c r="E127" s="180">
        <v>5.25</v>
      </c>
      <c r="F127" s="181"/>
      <c r="G127" s="182"/>
      <c r="M127" s="178" t="s">
        <v>248</v>
      </c>
      <c r="O127" s="169"/>
    </row>
    <row r="128" spans="1:104" ht="12.75">
      <c r="A128" s="170">
        <v>51</v>
      </c>
      <c r="B128" s="171" t="s">
        <v>249</v>
      </c>
      <c r="C128" s="172" t="s">
        <v>250</v>
      </c>
      <c r="D128" s="173" t="s">
        <v>112</v>
      </c>
      <c r="E128" s="174">
        <v>11.385</v>
      </c>
      <c r="F128" s="174">
        <v>0</v>
      </c>
      <c r="G128" s="175">
        <f>E128*F128</f>
        <v>0</v>
      </c>
      <c r="O128" s="169">
        <v>2</v>
      </c>
      <c r="AA128" s="147">
        <v>1</v>
      </c>
      <c r="AB128" s="147">
        <v>7</v>
      </c>
      <c r="AC128" s="147">
        <v>7</v>
      </c>
      <c r="AZ128" s="147">
        <v>2</v>
      </c>
      <c r="BA128" s="147">
        <f>IF(AZ128=1,G128,0)</f>
        <v>0</v>
      </c>
      <c r="BB128" s="147">
        <f>IF(AZ128=2,G128,0)</f>
        <v>0</v>
      </c>
      <c r="BC128" s="147">
        <f>IF(AZ128=3,G128,0)</f>
        <v>0</v>
      </c>
      <c r="BD128" s="147">
        <f>IF(AZ128=4,G128,0)</f>
        <v>0</v>
      </c>
      <c r="BE128" s="147">
        <f>IF(AZ128=5,G128,0)</f>
        <v>0</v>
      </c>
      <c r="CA128" s="176">
        <v>1</v>
      </c>
      <c r="CB128" s="176">
        <v>7</v>
      </c>
      <c r="CZ128" s="147">
        <v>0.000619999999999621</v>
      </c>
    </row>
    <row r="129" spans="1:15" ht="12.75">
      <c r="A129" s="177"/>
      <c r="B129" s="179"/>
      <c r="C129" s="223" t="s">
        <v>251</v>
      </c>
      <c r="D129" s="224"/>
      <c r="E129" s="180">
        <v>11.385</v>
      </c>
      <c r="F129" s="181"/>
      <c r="G129" s="182"/>
      <c r="M129" s="178" t="s">
        <v>251</v>
      </c>
      <c r="O129" s="169"/>
    </row>
    <row r="130" spans="1:57" ht="12.75">
      <c r="A130" s="183"/>
      <c r="B130" s="184" t="s">
        <v>75</v>
      </c>
      <c r="C130" s="185" t="str">
        <f>CONCATENATE(B120," ",C120)</f>
        <v>783 Nátěry</v>
      </c>
      <c r="D130" s="186"/>
      <c r="E130" s="187"/>
      <c r="F130" s="188"/>
      <c r="G130" s="189">
        <f>SUM(G120:G129)</f>
        <v>0</v>
      </c>
      <c r="O130" s="169">
        <v>4</v>
      </c>
      <c r="BA130" s="190">
        <f>SUM(BA120:BA129)</f>
        <v>0</v>
      </c>
      <c r="BB130" s="190">
        <f>SUM(BB120:BB129)</f>
        <v>0</v>
      </c>
      <c r="BC130" s="190">
        <f>SUM(BC120:BC129)</f>
        <v>0</v>
      </c>
      <c r="BD130" s="190">
        <f>SUM(BD120:BD129)</f>
        <v>0</v>
      </c>
      <c r="BE130" s="190">
        <f>SUM(BE120:BE129)</f>
        <v>0</v>
      </c>
    </row>
    <row r="131" spans="1:15" ht="12.75">
      <c r="A131" s="162" t="s">
        <v>72</v>
      </c>
      <c r="B131" s="163" t="s">
        <v>252</v>
      </c>
      <c r="C131" s="164" t="s">
        <v>253</v>
      </c>
      <c r="D131" s="165"/>
      <c r="E131" s="166"/>
      <c r="F131" s="166"/>
      <c r="G131" s="167"/>
      <c r="H131" s="168"/>
      <c r="I131" s="168"/>
      <c r="O131" s="169">
        <v>1</v>
      </c>
    </row>
    <row r="132" spans="1:104" ht="12.75">
      <c r="A132" s="170">
        <v>52</v>
      </c>
      <c r="B132" s="171" t="s">
        <v>254</v>
      </c>
      <c r="C132" s="172" t="s">
        <v>255</v>
      </c>
      <c r="D132" s="173" t="s">
        <v>112</v>
      </c>
      <c r="E132" s="174">
        <v>65.71</v>
      </c>
      <c r="F132" s="174">
        <v>0</v>
      </c>
      <c r="G132" s="175">
        <f>E132*F132</f>
        <v>0</v>
      </c>
      <c r="O132" s="169">
        <v>2</v>
      </c>
      <c r="AA132" s="147">
        <v>1</v>
      </c>
      <c r="AB132" s="147">
        <v>7</v>
      </c>
      <c r="AC132" s="147">
        <v>7</v>
      </c>
      <c r="AZ132" s="147">
        <v>2</v>
      </c>
      <c r="BA132" s="147">
        <f>IF(AZ132=1,G132,0)</f>
        <v>0</v>
      </c>
      <c r="BB132" s="147">
        <f>IF(AZ132=2,G132,0)</f>
        <v>0</v>
      </c>
      <c r="BC132" s="147">
        <f>IF(AZ132=3,G132,0)</f>
        <v>0</v>
      </c>
      <c r="BD132" s="147">
        <f>IF(AZ132=4,G132,0)</f>
        <v>0</v>
      </c>
      <c r="BE132" s="147">
        <f>IF(AZ132=5,G132,0)</f>
        <v>0</v>
      </c>
      <c r="CA132" s="176">
        <v>1</v>
      </c>
      <c r="CB132" s="176">
        <v>7</v>
      </c>
      <c r="CZ132" s="147">
        <v>0.000199999999999978</v>
      </c>
    </row>
    <row r="133" spans="1:15" ht="12.75">
      <c r="A133" s="177"/>
      <c r="B133" s="179"/>
      <c r="C133" s="223" t="s">
        <v>256</v>
      </c>
      <c r="D133" s="224"/>
      <c r="E133" s="180">
        <v>65.71</v>
      </c>
      <c r="F133" s="181"/>
      <c r="G133" s="182"/>
      <c r="M133" s="178" t="s">
        <v>256</v>
      </c>
      <c r="O133" s="169"/>
    </row>
    <row r="134" spans="1:57" ht="12.75">
      <c r="A134" s="183"/>
      <c r="B134" s="184" t="s">
        <v>75</v>
      </c>
      <c r="C134" s="185" t="str">
        <f>CONCATENATE(B131," ",C131)</f>
        <v>784 Malby</v>
      </c>
      <c r="D134" s="186"/>
      <c r="E134" s="187"/>
      <c r="F134" s="188"/>
      <c r="G134" s="189">
        <f>SUM(G131:G133)</f>
        <v>0</v>
      </c>
      <c r="O134" s="169">
        <v>4</v>
      </c>
      <c r="BA134" s="190">
        <f>SUM(BA131:BA133)</f>
        <v>0</v>
      </c>
      <c r="BB134" s="190">
        <f>SUM(BB131:BB133)</f>
        <v>0</v>
      </c>
      <c r="BC134" s="190">
        <f>SUM(BC131:BC133)</f>
        <v>0</v>
      </c>
      <c r="BD134" s="190">
        <f>SUM(BD131:BD133)</f>
        <v>0</v>
      </c>
      <c r="BE134" s="190">
        <f>SUM(BE131:BE133)</f>
        <v>0</v>
      </c>
    </row>
    <row r="135" ht="12.75">
      <c r="E135" s="147"/>
    </row>
    <row r="136" ht="12.75">
      <c r="E136" s="147"/>
    </row>
    <row r="137" ht="12.75">
      <c r="E137" s="147"/>
    </row>
    <row r="138" ht="12.75">
      <c r="E138" s="147"/>
    </row>
    <row r="139" ht="12.75">
      <c r="E139" s="147"/>
    </row>
    <row r="140" ht="12.75">
      <c r="E140" s="147"/>
    </row>
    <row r="141" ht="12.75">
      <c r="E141" s="147"/>
    </row>
    <row r="142" ht="12.75">
      <c r="E142" s="147"/>
    </row>
    <row r="143" ht="12.75">
      <c r="E143" s="147"/>
    </row>
    <row r="144" ht="12.75">
      <c r="E144" s="147"/>
    </row>
    <row r="145" ht="12.75">
      <c r="E145" s="147"/>
    </row>
    <row r="146" ht="12.75">
      <c r="E146" s="147"/>
    </row>
    <row r="147" ht="12.75">
      <c r="E147" s="147"/>
    </row>
    <row r="148" ht="12.75">
      <c r="E148" s="147"/>
    </row>
    <row r="149" ht="12.75">
      <c r="E149" s="147"/>
    </row>
    <row r="150" ht="12.75">
      <c r="E150" s="147"/>
    </row>
    <row r="151" ht="12.75">
      <c r="E151" s="147"/>
    </row>
    <row r="152" ht="12.75">
      <c r="E152" s="147"/>
    </row>
    <row r="153" ht="12.75">
      <c r="E153" s="147"/>
    </row>
    <row r="154" ht="12.75">
      <c r="E154" s="147"/>
    </row>
    <row r="155" ht="12.75">
      <c r="E155" s="147"/>
    </row>
    <row r="156" ht="12.75">
      <c r="E156" s="147"/>
    </row>
    <row r="157" ht="12.75">
      <c r="E157" s="147"/>
    </row>
    <row r="158" spans="1:7" ht="12.75">
      <c r="A158" s="191"/>
      <c r="B158" s="191"/>
      <c r="C158" s="191"/>
      <c r="D158" s="191"/>
      <c r="E158" s="191"/>
      <c r="F158" s="191"/>
      <c r="G158" s="191"/>
    </row>
    <row r="159" spans="1:7" ht="12.75">
      <c r="A159" s="191"/>
      <c r="B159" s="191"/>
      <c r="C159" s="191"/>
      <c r="D159" s="191"/>
      <c r="E159" s="191"/>
      <c r="F159" s="191"/>
      <c r="G159" s="191"/>
    </row>
    <row r="160" spans="1:7" ht="12.75">
      <c r="A160" s="191"/>
      <c r="B160" s="191"/>
      <c r="C160" s="191"/>
      <c r="D160" s="191"/>
      <c r="E160" s="191"/>
      <c r="F160" s="191"/>
      <c r="G160" s="191"/>
    </row>
    <row r="161" spans="1:7" ht="12.75">
      <c r="A161" s="191"/>
      <c r="B161" s="191"/>
      <c r="C161" s="191"/>
      <c r="D161" s="191"/>
      <c r="E161" s="191"/>
      <c r="F161" s="191"/>
      <c r="G161" s="191"/>
    </row>
    <row r="162" ht="12.75">
      <c r="E162" s="147"/>
    </row>
    <row r="163" ht="12.75">
      <c r="E163" s="147"/>
    </row>
    <row r="164" ht="12.75">
      <c r="E164" s="147"/>
    </row>
    <row r="165" ht="12.75">
      <c r="E165" s="147"/>
    </row>
    <row r="166" ht="12.75">
      <c r="E166" s="147"/>
    </row>
    <row r="167" ht="12.75">
      <c r="E167" s="147"/>
    </row>
    <row r="168" ht="12.75">
      <c r="E168" s="147"/>
    </row>
    <row r="169" ht="12.75">
      <c r="E169" s="147"/>
    </row>
    <row r="170" ht="12.75">
      <c r="E170" s="147"/>
    </row>
    <row r="171" ht="12.75">
      <c r="E171" s="147"/>
    </row>
    <row r="172" ht="12.75">
      <c r="E172" s="147"/>
    </row>
    <row r="173" ht="12.75">
      <c r="E173" s="147"/>
    </row>
    <row r="174" ht="12.75">
      <c r="E174" s="147"/>
    </row>
    <row r="175" ht="12.75">
      <c r="E175" s="147"/>
    </row>
    <row r="176" ht="12.75">
      <c r="E176" s="147"/>
    </row>
    <row r="177" ht="12.75">
      <c r="E177" s="147"/>
    </row>
    <row r="178" ht="12.75">
      <c r="E178" s="147"/>
    </row>
    <row r="179" ht="12.75">
      <c r="E179" s="147"/>
    </row>
    <row r="180" ht="12.75">
      <c r="E180" s="147"/>
    </row>
    <row r="181" ht="12.75">
      <c r="E181" s="147"/>
    </row>
    <row r="182" ht="12.75">
      <c r="E182" s="147"/>
    </row>
    <row r="183" ht="12.75">
      <c r="E183" s="147"/>
    </row>
    <row r="184" ht="12.75">
      <c r="E184" s="147"/>
    </row>
    <row r="185" ht="12.75">
      <c r="E185" s="147"/>
    </row>
    <row r="186" ht="12.75">
      <c r="E186" s="147"/>
    </row>
    <row r="187" ht="12.75">
      <c r="E187" s="147"/>
    </row>
    <row r="188" ht="12.75">
      <c r="E188" s="147"/>
    </row>
    <row r="189" ht="12.75">
      <c r="E189" s="147"/>
    </row>
    <row r="190" ht="12.75">
      <c r="E190" s="147"/>
    </row>
    <row r="191" ht="12.75">
      <c r="E191" s="147"/>
    </row>
    <row r="192" ht="12.75">
      <c r="E192" s="147"/>
    </row>
    <row r="193" spans="1:2" ht="12.75">
      <c r="A193" s="192"/>
      <c r="B193" s="192"/>
    </row>
    <row r="194" spans="1:7" ht="12.75">
      <c r="A194" s="191"/>
      <c r="B194" s="191"/>
      <c r="C194" s="193"/>
      <c r="D194" s="193"/>
      <c r="E194" s="194"/>
      <c r="F194" s="193"/>
      <c r="G194" s="195"/>
    </row>
    <row r="195" spans="1:7" ht="12.75">
      <c r="A195" s="196"/>
      <c r="B195" s="196"/>
      <c r="C195" s="191"/>
      <c r="D195" s="191"/>
      <c r="E195" s="197"/>
      <c r="F195" s="191"/>
      <c r="G195" s="191"/>
    </row>
    <row r="196" spans="1:7" ht="12.75">
      <c r="A196" s="191"/>
      <c r="B196" s="191"/>
      <c r="C196" s="191"/>
      <c r="D196" s="191"/>
      <c r="E196" s="197"/>
      <c r="F196" s="191"/>
      <c r="G196" s="191"/>
    </row>
    <row r="197" spans="1:7" ht="12.75">
      <c r="A197" s="191"/>
      <c r="B197" s="191"/>
      <c r="C197" s="191"/>
      <c r="D197" s="191"/>
      <c r="E197" s="197"/>
      <c r="F197" s="191"/>
      <c r="G197" s="191"/>
    </row>
    <row r="198" spans="1:7" ht="12.75">
      <c r="A198" s="191"/>
      <c r="B198" s="191"/>
      <c r="C198" s="191"/>
      <c r="D198" s="191"/>
      <c r="E198" s="197"/>
      <c r="F198" s="191"/>
      <c r="G198" s="191"/>
    </row>
    <row r="199" spans="1:7" ht="12.75">
      <c r="A199" s="191"/>
      <c r="B199" s="191"/>
      <c r="C199" s="191"/>
      <c r="D199" s="191"/>
      <c r="E199" s="197"/>
      <c r="F199" s="191"/>
      <c r="G199" s="191"/>
    </row>
    <row r="200" spans="1:7" ht="12.75">
      <c r="A200" s="191"/>
      <c r="B200" s="191"/>
      <c r="C200" s="191"/>
      <c r="D200" s="191"/>
      <c r="E200" s="197"/>
      <c r="F200" s="191"/>
      <c r="G200" s="191"/>
    </row>
    <row r="201" spans="1:7" ht="12.75">
      <c r="A201" s="191"/>
      <c r="B201" s="191"/>
      <c r="C201" s="191"/>
      <c r="D201" s="191"/>
      <c r="E201" s="197"/>
      <c r="F201" s="191"/>
      <c r="G201" s="191"/>
    </row>
    <row r="202" spans="1:7" ht="12.75">
      <c r="A202" s="191"/>
      <c r="B202" s="191"/>
      <c r="C202" s="191"/>
      <c r="D202" s="191"/>
      <c r="E202" s="197"/>
      <c r="F202" s="191"/>
      <c r="G202" s="191"/>
    </row>
    <row r="203" spans="1:7" ht="12.75">
      <c r="A203" s="191"/>
      <c r="B203" s="191"/>
      <c r="C203" s="191"/>
      <c r="D203" s="191"/>
      <c r="E203" s="197"/>
      <c r="F203" s="191"/>
      <c r="G203" s="191"/>
    </row>
    <row r="204" spans="1:7" ht="12.75">
      <c r="A204" s="191"/>
      <c r="B204" s="191"/>
      <c r="C204" s="191"/>
      <c r="D204" s="191"/>
      <c r="E204" s="197"/>
      <c r="F204" s="191"/>
      <c r="G204" s="191"/>
    </row>
    <row r="205" spans="1:7" ht="12.75">
      <c r="A205" s="191"/>
      <c r="B205" s="191"/>
      <c r="C205" s="191"/>
      <c r="D205" s="191"/>
      <c r="E205" s="197"/>
      <c r="F205" s="191"/>
      <c r="G205" s="191"/>
    </row>
    <row r="206" spans="1:7" ht="12.75">
      <c r="A206" s="191"/>
      <c r="B206" s="191"/>
      <c r="C206" s="191"/>
      <c r="D206" s="191"/>
      <c r="E206" s="197"/>
      <c r="F206" s="191"/>
      <c r="G206" s="191"/>
    </row>
    <row r="207" spans="1:7" ht="12.75">
      <c r="A207" s="191"/>
      <c r="B207" s="191"/>
      <c r="C207" s="191"/>
      <c r="D207" s="191"/>
      <c r="E207" s="197"/>
      <c r="F207" s="191"/>
      <c r="G207" s="191"/>
    </row>
  </sheetData>
  <mergeCells count="56">
    <mergeCell ref="C27:D27"/>
    <mergeCell ref="C28:D28"/>
    <mergeCell ref="A1:G1"/>
    <mergeCell ref="A3:B3"/>
    <mergeCell ref="A4:B4"/>
    <mergeCell ref="E4:G4"/>
    <mergeCell ref="C9:D9"/>
    <mergeCell ref="C11:D11"/>
    <mergeCell ref="C12:D12"/>
    <mergeCell ref="C14:D14"/>
    <mergeCell ref="C16:D16"/>
    <mergeCell ref="C21:D21"/>
    <mergeCell ref="C22:D22"/>
    <mergeCell ref="C24:D24"/>
    <mergeCell ref="C25:D25"/>
    <mergeCell ref="C57:D57"/>
    <mergeCell ref="C32:D32"/>
    <mergeCell ref="C34:D34"/>
    <mergeCell ref="C36:D36"/>
    <mergeCell ref="C38:D38"/>
    <mergeCell ref="C40:D40"/>
    <mergeCell ref="C41:D41"/>
    <mergeCell ref="C45:D45"/>
    <mergeCell ref="C47:D47"/>
    <mergeCell ref="C51:D51"/>
    <mergeCell ref="C53:D53"/>
    <mergeCell ref="C55:D55"/>
    <mergeCell ref="C83:D83"/>
    <mergeCell ref="C58:D58"/>
    <mergeCell ref="C63:D63"/>
    <mergeCell ref="C65:D65"/>
    <mergeCell ref="C67:D67"/>
    <mergeCell ref="C72:D72"/>
    <mergeCell ref="C73:D73"/>
    <mergeCell ref="C77:D77"/>
    <mergeCell ref="C79:D79"/>
    <mergeCell ref="C81:D81"/>
    <mergeCell ref="C113:D113"/>
    <mergeCell ref="C85:D85"/>
    <mergeCell ref="C86:D86"/>
    <mergeCell ref="C88:D88"/>
    <mergeCell ref="C90:D90"/>
    <mergeCell ref="C92:D92"/>
    <mergeCell ref="C94:D94"/>
    <mergeCell ref="C96:D96"/>
    <mergeCell ref="C98:D98"/>
    <mergeCell ref="C109:D109"/>
    <mergeCell ref="C110:D110"/>
    <mergeCell ref="C112:D112"/>
    <mergeCell ref="C133:D133"/>
    <mergeCell ref="C122:D122"/>
    <mergeCell ref="C123:D123"/>
    <mergeCell ref="C125:D125"/>
    <mergeCell ref="C126:D126"/>
    <mergeCell ref="C127:D127"/>
    <mergeCell ref="C129:D1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Tester</cp:lastModifiedBy>
  <cp:lastPrinted>2015-11-28T16:30:21Z</cp:lastPrinted>
  <dcterms:created xsi:type="dcterms:W3CDTF">2015-11-28T16:29:48Z</dcterms:created>
  <dcterms:modified xsi:type="dcterms:W3CDTF">2016-07-01T06:51:24Z</dcterms:modified>
  <cp:category/>
  <cp:version/>
  <cp:contentType/>
  <cp:contentStatus/>
</cp:coreProperties>
</file>