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O:\VEŘEJNÉ ZAKÁZKY\2020\013_CVZ _Vytahy-servis\01_ZD\final\Cast 3\"/>
    </mc:Choice>
  </mc:AlternateContent>
  <xr:revisionPtr revIDLastSave="0" documentId="13_ncr:1_{F64511A7-80D0-4514-9243-9CCA29A65B75}" xr6:coauthVersionLast="45" xr6:coauthVersionMax="45" xr10:uidLastSave="{00000000-0000-0000-0000-000000000000}"/>
  <bookViews>
    <workbookView xWindow="-120" yWindow="-120" windowWidth="29040" windowHeight="17640" xr2:uid="{E2FA8B08-45A0-4140-A50A-D8A1FAA7F89B}"/>
  </bookViews>
  <sheets>
    <sheet name="ČÁST 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1" i="2" l="1"/>
  <c r="Q111" i="2" l="1"/>
  <c r="R102" i="2"/>
  <c r="R101" i="2"/>
  <c r="R100" i="2"/>
  <c r="R99" i="2"/>
  <c r="R98" i="2"/>
  <c r="R97" i="2"/>
  <c r="P97" i="2"/>
  <c r="R96" i="2"/>
  <c r="R95" i="2"/>
  <c r="R94" i="2"/>
  <c r="P94" i="2"/>
  <c r="R93" i="2"/>
  <c r="R92" i="2"/>
  <c r="R91" i="2"/>
  <c r="R90" i="2"/>
  <c r="R89" i="2"/>
  <c r="R88" i="2"/>
  <c r="R87" i="2"/>
  <c r="R86" i="2"/>
  <c r="R85" i="2"/>
  <c r="R84" i="2"/>
  <c r="R83" i="2"/>
  <c r="R81" i="2"/>
  <c r="P81" i="2"/>
  <c r="R80" i="2"/>
  <c r="P80" i="2"/>
  <c r="R79" i="2"/>
  <c r="P79" i="2"/>
  <c r="R78" i="2"/>
  <c r="P78" i="2"/>
  <c r="R77" i="2"/>
  <c r="R76" i="2"/>
  <c r="R75" i="2"/>
  <c r="R74" i="2"/>
  <c r="R73" i="2"/>
  <c r="P73" i="2"/>
  <c r="R72" i="2"/>
  <c r="P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3" i="2" l="1"/>
  <c r="A121" i="2" s="1"/>
</calcChain>
</file>

<file path=xl/sharedStrings.xml><?xml version="1.0" encoding="utf-8"?>
<sst xmlns="http://schemas.openxmlformats.org/spreadsheetml/2006/main" count="1009" uniqueCount="332">
  <si>
    <t>Příloha č. 3 zadávací dokumentace</t>
  </si>
  <si>
    <t>-</t>
  </si>
  <si>
    <t>Specifikace plnění; Předloha pro zpracování ceny plnění</t>
  </si>
  <si>
    <t>A. Paušální cena za servis výtahů v Kč bez DPH</t>
  </si>
  <si>
    <t>Název pověřujícího zadavatele</t>
  </si>
  <si>
    <t>Číslo</t>
  </si>
  <si>
    <t>Výrobce</t>
  </si>
  <si>
    <t>Model</t>
  </si>
  <si>
    <t>Rok pořízení</t>
  </si>
  <si>
    <t>Výrobní číslo</t>
  </si>
  <si>
    <t>Umístění výtahu</t>
  </si>
  <si>
    <t>Typ výtahu (nákladní, osobní, osobní lůžkový, C100 - jídelní)</t>
  </si>
  <si>
    <t>Evakuační výtah</t>
  </si>
  <si>
    <t>Průchozí výtah</t>
  </si>
  <si>
    <t>Výtah hydraulický / lanový / řetězový</t>
  </si>
  <si>
    <t>Nosnost v kg</t>
  </si>
  <si>
    <t>Počet podlaží / počet stanic</t>
  </si>
  <si>
    <t>Předpokládaný termín zahájení poskytování servisu výtahů (datum)</t>
  </si>
  <si>
    <t>Předpokládaná doba poskytování servisu výtahů (počet měsíců)</t>
  </si>
  <si>
    <t>Maximální výše měsíčního paušálu v Kč bez DPH za 1 měsíc / 1 výtah</t>
  </si>
  <si>
    <r>
      <t xml:space="preserve">Měsíčí paušál
v Kč bez DPH
za 1 měsíc / 1 výtah*
</t>
    </r>
    <r>
      <rPr>
        <b/>
        <i/>
        <u/>
        <sz val="14"/>
        <color rgb="FFFF0000"/>
        <rFont val="Segoe UI"/>
        <family val="2"/>
        <charset val="238"/>
      </rPr>
      <t>DOPLNÍ UCHAZEČ</t>
    </r>
  </si>
  <si>
    <t>Paušální cena
v Kč bez DPH
za předpokládanou dobu poskytování servisu výtahů
za 1 výtah</t>
  </si>
  <si>
    <t>ANO / NE</t>
  </si>
  <si>
    <t>ZDRAVOTNICKÁ ZAŘÍZENÍ</t>
  </si>
  <si>
    <t>č. 1</t>
  </si>
  <si>
    <t>osobní</t>
  </si>
  <si>
    <t>NE</t>
  </si>
  <si>
    <t>lanový</t>
  </si>
  <si>
    <t>č. 2</t>
  </si>
  <si>
    <t>č. 3</t>
  </si>
  <si>
    <t>ANO</t>
  </si>
  <si>
    <t>č. 4</t>
  </si>
  <si>
    <t>č. 5</t>
  </si>
  <si>
    <t>osobní lůžkový</t>
  </si>
  <si>
    <t>č. 6</t>
  </si>
  <si>
    <t>7/7</t>
  </si>
  <si>
    <t>5/5</t>
  </si>
  <si>
    <t>4/4</t>
  </si>
  <si>
    <t>2/2</t>
  </si>
  <si>
    <t>č. 18</t>
  </si>
  <si>
    <t>3/3</t>
  </si>
  <si>
    <t>C100</t>
  </si>
  <si>
    <t>Vymyslický</t>
  </si>
  <si>
    <t>č.2</t>
  </si>
  <si>
    <t>č.3</t>
  </si>
  <si>
    <t>nákladní</t>
  </si>
  <si>
    <t>Nemocnice Kyjov</t>
  </si>
  <si>
    <t>HNV 1 600</t>
  </si>
  <si>
    <t>sklad prádla</t>
  </si>
  <si>
    <t>hydraulický</t>
  </si>
  <si>
    <t>Skočovský</t>
  </si>
  <si>
    <t>LT 500/05</t>
  </si>
  <si>
    <t>C5SK 0313</t>
  </si>
  <si>
    <t>porodní KO 730</t>
  </si>
  <si>
    <t>157-800 70</t>
  </si>
  <si>
    <t>UNK KO 731</t>
  </si>
  <si>
    <t>č.4</t>
  </si>
  <si>
    <t>Transporta</t>
  </si>
  <si>
    <t>LT 500/07</t>
  </si>
  <si>
    <t>15-8-80082</t>
  </si>
  <si>
    <t>radioterapie KO 0732</t>
  </si>
  <si>
    <t>2/3</t>
  </si>
  <si>
    <t>č.5</t>
  </si>
  <si>
    <t>TOV 250/0,7</t>
  </si>
  <si>
    <t>41 86 64 64</t>
  </si>
  <si>
    <t>ubytovna KO 734</t>
  </si>
  <si>
    <t>č.6</t>
  </si>
  <si>
    <t>GNV 1000</t>
  </si>
  <si>
    <t>25-8-70054</t>
  </si>
  <si>
    <t>lékárna KO 734</t>
  </si>
  <si>
    <t>řetězový</t>
  </si>
  <si>
    <t>č.7</t>
  </si>
  <si>
    <t>MB-C 100</t>
  </si>
  <si>
    <t>C5PK0737</t>
  </si>
  <si>
    <t>chirurgie jídelní KO 736</t>
  </si>
  <si>
    <t>č.8</t>
  </si>
  <si>
    <t>HOV630</t>
  </si>
  <si>
    <t>kuchyně</t>
  </si>
  <si>
    <t>č.9</t>
  </si>
  <si>
    <t>MB C 100</t>
  </si>
  <si>
    <t>41 70 04 29</t>
  </si>
  <si>
    <t>lůžková část Veselí nad Moravou K 1290</t>
  </si>
  <si>
    <t>č.10</t>
  </si>
  <si>
    <t>NG 1000/0,18</t>
  </si>
  <si>
    <t>25-8-70053</t>
  </si>
  <si>
    <t>kožní K 1371</t>
  </si>
  <si>
    <t>č.11</t>
  </si>
  <si>
    <t>OTIS</t>
  </si>
  <si>
    <t>C 100</t>
  </si>
  <si>
    <t>chirurgie K 1388</t>
  </si>
  <si>
    <t>č.12</t>
  </si>
  <si>
    <t>č.13</t>
  </si>
  <si>
    <t>HOV 1275/0,6</t>
  </si>
  <si>
    <t>infekční K 1651</t>
  </si>
  <si>
    <t>č.14</t>
  </si>
  <si>
    <t>EV467/1</t>
  </si>
  <si>
    <t>infekční K 1652</t>
  </si>
  <si>
    <t>č.15</t>
  </si>
  <si>
    <t>Kvapil Olomouc</t>
  </si>
  <si>
    <t>LH 1600/0,58</t>
  </si>
  <si>
    <t>chirurgie K 1653</t>
  </si>
  <si>
    <t>č.16</t>
  </si>
  <si>
    <t>chirurgie K 1654</t>
  </si>
  <si>
    <t>č.17</t>
  </si>
  <si>
    <t>IT 1600/0,63</t>
  </si>
  <si>
    <t>2052/00/V1</t>
  </si>
  <si>
    <t>Severní křídlo</t>
  </si>
  <si>
    <t>č.18</t>
  </si>
  <si>
    <t>2052/00/V2</t>
  </si>
  <si>
    <t>č.19</t>
  </si>
  <si>
    <t>IT 1250/0,63</t>
  </si>
  <si>
    <t>C5KE 40 53</t>
  </si>
  <si>
    <t>kožní K 30603</t>
  </si>
  <si>
    <t>č.20</t>
  </si>
  <si>
    <t>LT 500/0,5</t>
  </si>
  <si>
    <t>C5SK0083</t>
  </si>
  <si>
    <t>chirurgie 40 105</t>
  </si>
  <si>
    <t>č.21</t>
  </si>
  <si>
    <t>OT1000/1,0</t>
  </si>
  <si>
    <t>Plicní pvilon</t>
  </si>
  <si>
    <t>č.22</t>
  </si>
  <si>
    <t>C100/0,25</t>
  </si>
  <si>
    <t xml:space="preserve">Porodní jídelní </t>
  </si>
  <si>
    <t>4./4</t>
  </si>
  <si>
    <t>č.23</t>
  </si>
  <si>
    <t>Porodní prádlo</t>
  </si>
  <si>
    <t>č.24</t>
  </si>
  <si>
    <t>OT2000</t>
  </si>
  <si>
    <t>lůžková část Veselí n Moravou</t>
  </si>
  <si>
    <t>ANO-UPS</t>
  </si>
  <si>
    <t>č.25</t>
  </si>
  <si>
    <t>LT1600/1.0</t>
  </si>
  <si>
    <t>Interna 1.výtah</t>
  </si>
  <si>
    <t>3./3</t>
  </si>
  <si>
    <t>č.26</t>
  </si>
  <si>
    <t>LT166/1.0</t>
  </si>
  <si>
    <t>Interna 2.výtah</t>
  </si>
  <si>
    <t>Kone a.s</t>
  </si>
  <si>
    <t>Nemocnice Břeclav</t>
  </si>
  <si>
    <t>SGNV</t>
  </si>
  <si>
    <t>25-9-40297</t>
  </si>
  <si>
    <t>lékárna K 3096</t>
  </si>
  <si>
    <t>LT</t>
  </si>
  <si>
    <t>15-7-80059</t>
  </si>
  <si>
    <t>RDO,ARO-res K 3094</t>
  </si>
  <si>
    <t>15-07-80021</t>
  </si>
  <si>
    <t>prádelna-čistý             K 3093</t>
  </si>
  <si>
    <t>C5NE0275</t>
  </si>
  <si>
    <t>transfúzka                    K 3091</t>
  </si>
  <si>
    <t>15-7-80020</t>
  </si>
  <si>
    <t>prádelna-př.prádla K 3092</t>
  </si>
  <si>
    <t>C5NE0271</t>
  </si>
  <si>
    <t>transfúzka                    K 3090</t>
  </si>
  <si>
    <t>2535-6-370</t>
  </si>
  <si>
    <t>kotelna                          K 3106</t>
  </si>
  <si>
    <t>15-8-80061</t>
  </si>
  <si>
    <t>LO-A-pacientský         K 3097</t>
  </si>
  <si>
    <t>15-8-80060</t>
  </si>
  <si>
    <t>LO-A-personal             K 3098</t>
  </si>
  <si>
    <t>15-8-80058</t>
  </si>
  <si>
    <t>LO-A-zásobovací        K 3099</t>
  </si>
  <si>
    <t>15-8-80057</t>
  </si>
  <si>
    <t>LO-A-příjmový             K 3100</t>
  </si>
  <si>
    <t>15-8-80059</t>
  </si>
  <si>
    <t>LO-A-špinavý               K 3101</t>
  </si>
  <si>
    <t>C5NE0578</t>
  </si>
  <si>
    <t>LO-B-příjmový             K 3375</t>
  </si>
  <si>
    <t>C5NE0579</t>
  </si>
  <si>
    <t>LO-B-pacientský         K 3376</t>
  </si>
  <si>
    <t>C5NE0580</t>
  </si>
  <si>
    <t>LO-B-zásobovací        K 3377</t>
  </si>
  <si>
    <t>C5NE0581</t>
  </si>
  <si>
    <t>LO-B-špinavý               K 3378</t>
  </si>
  <si>
    <t>C5NE0582</t>
  </si>
  <si>
    <t>LO-B-personal             K 3379</t>
  </si>
  <si>
    <t>NG</t>
  </si>
  <si>
    <t>C5NE0881</t>
  </si>
  <si>
    <t>sklad - levý                  K 3185</t>
  </si>
  <si>
    <t>C5NE0882</t>
  </si>
  <si>
    <t>sklad - pravý                K 3186</t>
  </si>
  <si>
    <t>18-8-80019</t>
  </si>
  <si>
    <t>kuchyň-svoz stravy P K 3102</t>
  </si>
  <si>
    <t>15-8-80020</t>
  </si>
  <si>
    <t>kuchyň-svoz stravy L K 3103</t>
  </si>
  <si>
    <t>TONV</t>
  </si>
  <si>
    <t>1545-6-469</t>
  </si>
  <si>
    <t>ubytovna - nákladní   K 3104</t>
  </si>
  <si>
    <t>8/8</t>
  </si>
  <si>
    <t>25-8-40101</t>
  </si>
  <si>
    <t>kuchyň- dodavatels. K 3107</t>
  </si>
  <si>
    <t>ubytovna - osobní     K 3105</t>
  </si>
  <si>
    <t>MB</t>
  </si>
  <si>
    <t>C5SK5599</t>
  </si>
  <si>
    <t>patologie - malý          K 3540</t>
  </si>
  <si>
    <t>15-7-80060</t>
  </si>
  <si>
    <t>hematolka - biochem K 3095</t>
  </si>
  <si>
    <t>č.27</t>
  </si>
  <si>
    <t>NGS</t>
  </si>
  <si>
    <t>25-8-40102</t>
  </si>
  <si>
    <t>kuchyň-sklad bram. K 3108</t>
  </si>
  <si>
    <t>č.28</t>
  </si>
  <si>
    <t>C5NE0574</t>
  </si>
  <si>
    <t>rehab.-vodoléčba       K 3374</t>
  </si>
  <si>
    <t>č.29</t>
  </si>
  <si>
    <t>13/500/94</t>
  </si>
  <si>
    <t>operáky,ARO-pravý    K 3382</t>
  </si>
  <si>
    <t>č.30</t>
  </si>
  <si>
    <t>12/500/94</t>
  </si>
  <si>
    <t>operáky,ARO-levý       K 3383</t>
  </si>
  <si>
    <t>č.31</t>
  </si>
  <si>
    <t>TLV</t>
  </si>
  <si>
    <t>C5SK5615</t>
  </si>
  <si>
    <t>patologie - nákladní   K 538</t>
  </si>
  <si>
    <t>č.32</t>
  </si>
  <si>
    <t>C5SK5616</t>
  </si>
  <si>
    <t>ředitelství                     K 3539</t>
  </si>
  <si>
    <t>č.33</t>
  </si>
  <si>
    <t>MBV</t>
  </si>
  <si>
    <t>C5NE0774</t>
  </si>
  <si>
    <t>operáky-sterilka          K 3373</t>
  </si>
  <si>
    <t>6/6</t>
  </si>
  <si>
    <t>Nemocnice TGM Hodonín</t>
  </si>
  <si>
    <t>výtahy Ostrava</t>
  </si>
  <si>
    <t>IELAV 1600</t>
  </si>
  <si>
    <t>1564/00</t>
  </si>
  <si>
    <t>chirurgie, OS - levý</t>
  </si>
  <si>
    <t>3/5</t>
  </si>
  <si>
    <t>Č.2</t>
  </si>
  <si>
    <t>1565/00</t>
  </si>
  <si>
    <t>chirurgie, OS - pravý</t>
  </si>
  <si>
    <t>Č.3</t>
  </si>
  <si>
    <t>Vymyslický výtahy s.r.o.</t>
  </si>
  <si>
    <t>VM242000</t>
  </si>
  <si>
    <t>lůžkový trakt - levý</t>
  </si>
  <si>
    <t>Č.4</t>
  </si>
  <si>
    <t>lůžkový trakt - pravý</t>
  </si>
  <si>
    <t>OHV 1500</t>
  </si>
  <si>
    <t>lůžkový trakt - u jídelny</t>
  </si>
  <si>
    <t>5/6</t>
  </si>
  <si>
    <t xml:space="preserve"> -</t>
  </si>
  <si>
    <t>2390/02</t>
  </si>
  <si>
    <t>ústavní lékárna</t>
  </si>
  <si>
    <t>2389/02</t>
  </si>
  <si>
    <t>ARO</t>
  </si>
  <si>
    <t>Schindler c.z.</t>
  </si>
  <si>
    <t>HTO</t>
  </si>
  <si>
    <t>Nemocnice Hustopeče</t>
  </si>
  <si>
    <t>BV Brumovice s.r.o.</t>
  </si>
  <si>
    <t>LTNA 1400</t>
  </si>
  <si>
    <t>hl. budova - RTG</t>
  </si>
  <si>
    <t xml:space="preserve">NE </t>
  </si>
  <si>
    <t>dvorní trakt</t>
  </si>
  <si>
    <t>NG 225/0,25</t>
  </si>
  <si>
    <t>0002</t>
  </si>
  <si>
    <t>hl. budova - kuchyně</t>
  </si>
  <si>
    <t>pw08/10-19</t>
  </si>
  <si>
    <t>hl. budova - ambulance</t>
  </si>
  <si>
    <t>3/4</t>
  </si>
  <si>
    <t>ZAŘÍZENÍ SOCIÁLNÍCH SLUŽEB</t>
  </si>
  <si>
    <t>C100 - jídelní</t>
  </si>
  <si>
    <t>BV BRUMOVICE VÝTAHY s.r.o.</t>
  </si>
  <si>
    <t>budova B</t>
  </si>
  <si>
    <t>C</t>
  </si>
  <si>
    <t>budova A</t>
  </si>
  <si>
    <t xml:space="preserve"> VYMYSLICKÝ - VÝTAHY spol. s r.o.</t>
  </si>
  <si>
    <t>Centrum služeb pro seniory Kyjov</t>
  </si>
  <si>
    <t>Vymyslický výtahy spol. s r.o., Uh. Hradiště</t>
  </si>
  <si>
    <t>OT 1800/1,0</t>
  </si>
  <si>
    <t>STÁVAJÍCÍ BUDOVA</t>
  </si>
  <si>
    <t>Výtahy OSTRAVA spol. s r.o.</t>
  </si>
  <si>
    <t>IELTAB 1600/1,0</t>
  </si>
  <si>
    <t>7177/12</t>
  </si>
  <si>
    <t>PŘÍSTAVBA</t>
  </si>
  <si>
    <t xml:space="preserve">ANO </t>
  </si>
  <si>
    <t>NTAB 1000/1,0</t>
  </si>
  <si>
    <t>7181/12</t>
  </si>
  <si>
    <t>Domov Horizont</t>
  </si>
  <si>
    <t>LTNA 1600</t>
  </si>
  <si>
    <t>budova C</t>
  </si>
  <si>
    <t>Schindler CZ, a.s.</t>
  </si>
  <si>
    <t>S3100</t>
  </si>
  <si>
    <t>budova školy</t>
  </si>
  <si>
    <t>DOAN</t>
  </si>
  <si>
    <t>budova D</t>
  </si>
  <si>
    <t>OTIS, a.s.</t>
  </si>
  <si>
    <t>hlavní budova</t>
  </si>
  <si>
    <t>S-centrum Hodonín</t>
  </si>
  <si>
    <t>H 630/0,63</t>
  </si>
  <si>
    <t>H 1600/0,63</t>
  </si>
  <si>
    <t>H 1600/0,3</t>
  </si>
  <si>
    <t xml:space="preserve"> OTIS a.s.</t>
  </si>
  <si>
    <t>SKG ISO-A</t>
  </si>
  <si>
    <t>C5KEJ282</t>
  </si>
  <si>
    <t>elektrický</t>
  </si>
  <si>
    <t>Domov pro seniory Bažantice</t>
  </si>
  <si>
    <t>TREBILIFT s.r.o.</t>
  </si>
  <si>
    <t>BOV 320/063</t>
  </si>
  <si>
    <t>5693/2009</t>
  </si>
  <si>
    <t>9/9</t>
  </si>
  <si>
    <t>Transporta Břeclav</t>
  </si>
  <si>
    <t>A1-L LT 500</t>
  </si>
  <si>
    <t>15-8-80039</t>
  </si>
  <si>
    <t>BM 100</t>
  </si>
  <si>
    <t>nezjištěno</t>
  </si>
  <si>
    <t>kuchyň</t>
  </si>
  <si>
    <t>Zelený dům pohody</t>
  </si>
  <si>
    <t>E line EH08812D</t>
  </si>
  <si>
    <t>C5NE 3225</t>
  </si>
  <si>
    <t>pravé křídlo budovy</t>
  </si>
  <si>
    <t>Jakos Huštěnovice</t>
  </si>
  <si>
    <t>SKG100/0,27</t>
  </si>
  <si>
    <t>C5NE3226</t>
  </si>
  <si>
    <t>Domov na Jarošce</t>
  </si>
  <si>
    <t>VÝTAHY s.r.o. VELKÉ MEZEŘÍČÍ</t>
  </si>
  <si>
    <t>LTI 1650/0,8</t>
  </si>
  <si>
    <t>8673/2016</t>
  </si>
  <si>
    <t>NGS 600 0,18</t>
  </si>
  <si>
    <t>gallovy řetězy</t>
  </si>
  <si>
    <t>Paušální cena za servis výtahů v Kč bez DPH</t>
  </si>
  <si>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P.</t>
  </si>
  <si>
    <t>B. Cena za servisní činností a služby nezahrnuté v měsíčním paušálu v Kč bez DPH</t>
  </si>
  <si>
    <r>
      <t xml:space="preserve">Cena za 1 hodinu poskytování servisních činností a služeb nezahrnutých v měsíčním paušálu (běžná hodinová sazba) v Kč bez DPH **
</t>
    </r>
    <r>
      <rPr>
        <b/>
        <i/>
        <sz val="14"/>
        <color rgb="FFFF0000"/>
        <rFont val="Segoe UI"/>
        <family val="2"/>
        <charset val="238"/>
      </rPr>
      <t xml:space="preserve">Cena za 1 hodinu poskytování servisních činností a služeb nezahrnutých v měsíčním paušálu (běžná hodinová sazba) v Kč bez DPH
</t>
    </r>
    <r>
      <rPr>
        <b/>
        <i/>
        <u/>
        <sz val="14"/>
        <color rgb="FFFF0000"/>
        <rFont val="Segoe UI"/>
        <family val="2"/>
        <charset val="238"/>
      </rPr>
      <t>nesmí přesáhnout částku 350,- Kč.</t>
    </r>
  </si>
  <si>
    <r>
      <t xml:space="preserve">Předpokládaný počet hodin poskytování servisních činností a služeb nezahrnutých v měsíčním paušálu
</t>
    </r>
    <r>
      <rPr>
        <b/>
        <u/>
        <sz val="14"/>
        <rFont val="Segoe UI"/>
        <family val="2"/>
        <charset val="238"/>
      </rPr>
      <t>poskytovaných v běžné pracovní době</t>
    </r>
    <r>
      <rPr>
        <b/>
        <sz val="14"/>
        <rFont val="Segoe UI"/>
        <family val="2"/>
        <charset val="238"/>
      </rPr>
      <t xml:space="preserve"> *** (b)</t>
    </r>
  </si>
  <si>
    <r>
      <t xml:space="preserve">Předpokládaný počet hodin poskytování servisních činností a služeb nezahrnutých v měsíčním paušálu
</t>
    </r>
    <r>
      <rPr>
        <b/>
        <u/>
        <sz val="14"/>
        <rFont val="Segoe UI"/>
        <family val="2"/>
        <charset val="238"/>
      </rPr>
      <t>poskytovaných v době pohotovosti</t>
    </r>
    <r>
      <rPr>
        <b/>
        <sz val="14"/>
        <rFont val="Segoe UI"/>
        <family val="2"/>
        <charset val="238"/>
      </rPr>
      <t xml:space="preserve"> *** (c)</t>
    </r>
  </si>
  <si>
    <t>Cena za poskytování servisních činností a služeb 
nezahrnutých v měsíčním paušálu celkem v Kč bez DPH **** (d)
d = (a * b) + ((a * 1,3) * c)</t>
  </si>
  <si>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350,- Kč bez DPH.</t>
  </si>
  <si>
    <t>*** Předpokládaný počet hodin poskytování servisních činností a služeb nezahrnutých v měsíčním paušálu byl stanoven na základě zkušeností jednotlivých zadavatelů (zdravotnických zařízení)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</si>
  <si>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t>**** Cena za poskytování servisních činností a služeb nezahrnutých v měsíčním paušálu celkem za dobu trvání veřejné zakázky bude stanovena podle vzorce d = (a * b) + ((a * 1,3) * c).</t>
  </si>
  <si>
    <t>C. Celková cena za servis výtahů v Kč bez DPH</t>
  </si>
  <si>
    <t>Celková cena za servis výtahů v Kč bez DPH *****</t>
  </si>
  <si>
    <t>***** Nabídková cena bez DPH bude stanovena jako součet Paušální ceny za servis výtahů bez DPH a Ceny za servisní činnosti a služby nezahrnuté v měsíčním paušálu v Kč bez DPH.</t>
  </si>
  <si>
    <t>ČÁST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</si>
</sst>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21" x14ac:knownFonts="1">
    <font>
      <sz val="11"/>
      <color theme="1"/>
      <name val="Calibri"/>
      <family val="2"/>
      <charset val="238"/>
      <scheme val="minor"/>
    </font>
    <font>
      <sz val="11"/>
      <color theme="1"/>
      <name val="Calibri"/>
      <family val="2"/>
      <charset val="238"/>
      <scheme val="minor"/>
    </font>
    <font>
      <b/>
      <sz val="22"/>
      <name val="Segoe UI"/>
      <family val="2"/>
      <charset val="238"/>
    </font>
    <font>
      <sz val="10"/>
      <name val="Segoe UI"/>
      <family val="2"/>
      <charset val="238"/>
    </font>
    <font>
      <b/>
      <sz val="18"/>
      <name val="Segoe UI"/>
      <family val="2"/>
      <charset val="238"/>
    </font>
    <font>
      <b/>
      <sz val="20"/>
      <name val="Segoe UI"/>
      <family val="2"/>
      <charset val="238"/>
    </font>
    <font>
      <b/>
      <sz val="14"/>
      <name val="Segoe UI"/>
      <family val="2"/>
      <charset val="238"/>
    </font>
    <font>
      <b/>
      <sz val="14"/>
      <color rgb="FFFF0000"/>
      <name val="Segoe UI"/>
      <family val="2"/>
      <charset val="238"/>
    </font>
    <font>
      <b/>
      <i/>
      <u/>
      <sz val="14"/>
      <color rgb="FFFF0000"/>
      <name val="Segoe UI"/>
      <family val="2"/>
      <charset val="238"/>
    </font>
    <font>
      <b/>
      <sz val="16"/>
      <name val="Segoe UI"/>
      <family val="2"/>
      <charset val="238"/>
    </font>
    <font>
      <sz val="16"/>
      <name val="Segoe UI"/>
      <family val="2"/>
      <charset val="238"/>
    </font>
    <font>
      <sz val="14"/>
      <name val="Segoe UI"/>
      <family val="2"/>
      <charset val="238"/>
    </font>
    <font>
      <b/>
      <sz val="14"/>
      <color theme="1"/>
      <name val="Segoe UI"/>
      <family val="2"/>
      <charset val="238"/>
    </font>
    <font>
      <b/>
      <i/>
      <sz val="14"/>
      <color rgb="FFFF0000"/>
      <name val="Segoe UI"/>
      <family val="2"/>
      <charset val="238"/>
    </font>
    <font>
      <b/>
      <i/>
      <sz val="14"/>
      <color theme="1"/>
      <name val="Segoe UI"/>
      <family val="2"/>
      <charset val="238"/>
    </font>
    <font>
      <b/>
      <i/>
      <sz val="14"/>
      <name val="Segoe UI"/>
      <family val="2"/>
      <charset val="238"/>
    </font>
    <font>
      <b/>
      <sz val="14"/>
      <color indexed="8"/>
      <name val="Segoe UI"/>
      <family val="2"/>
      <charset val="238"/>
    </font>
    <font>
      <b/>
      <u/>
      <sz val="14"/>
      <name val="Segoe UI"/>
      <family val="2"/>
      <charset val="238"/>
    </font>
    <font>
      <i/>
      <sz val="14"/>
      <name val="Segoe UI"/>
      <family val="2"/>
      <charset val="238"/>
    </font>
    <font>
      <b/>
      <sz val="10"/>
      <name val="Segoe UI"/>
      <family val="2"/>
      <charset val="238"/>
    </font>
    <font>
      <b/>
      <sz val="11"/>
      <name val="Segoe UI"/>
      <family val="2"/>
      <charset val="23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5D9F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39997558519241921"/>
        <bgColor indexed="64"/>
      </patternFill>
    </fill>
  </fills>
  <borders count="4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61">
    <xf numFmtId="0" fontId="0" fillId="0" borderId="0" xfId="0"/>
    <xf numFmtId="0" fontId="3" fillId="0" borderId="0" xfId="0" applyFont="1"/>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10" fillId="0" borderId="0" xfId="0" applyFont="1"/>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164" fontId="13" fillId="2" borderId="4"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wrapText="1"/>
    </xf>
    <xf numFmtId="14" fontId="12" fillId="2" borderId="15" xfId="0" applyNumberFormat="1" applyFont="1" applyFill="1" applyBorder="1" applyAlignment="1">
      <alignment horizontal="center" vertical="center"/>
    </xf>
    <xf numFmtId="0" fontId="11" fillId="2" borderId="16" xfId="0" applyFont="1" applyFill="1" applyBorder="1" applyAlignment="1">
      <alignment horizontal="center" vertical="center"/>
    </xf>
    <xf numFmtId="164" fontId="13" fillId="2" borderId="15"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2" borderId="1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pplyAlignment="1">
      <alignment horizontal="center" vertical="center" wrapText="1"/>
    </xf>
    <xf numFmtId="14" fontId="12" fillId="2" borderId="8" xfId="0" applyNumberFormat="1" applyFont="1" applyFill="1" applyBorder="1" applyAlignment="1">
      <alignment horizontal="center" vertical="center"/>
    </xf>
    <xf numFmtId="164" fontId="13" fillId="2" borderId="8" xfId="0" applyNumberFormat="1" applyFont="1" applyFill="1" applyBorder="1" applyAlignment="1">
      <alignment horizontal="center"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wrapText="1"/>
    </xf>
    <xf numFmtId="14" fontId="12" fillId="0" borderId="16" xfId="0" applyNumberFormat="1" applyFont="1" applyBorder="1" applyAlignment="1">
      <alignment horizontal="center" vertical="center"/>
    </xf>
    <xf numFmtId="164" fontId="13" fillId="2" borderId="16" xfId="0" applyNumberFormat="1" applyFont="1" applyFill="1" applyBorder="1" applyAlignment="1">
      <alignment horizontal="center" vertical="center"/>
    </xf>
    <xf numFmtId="0" fontId="11" fillId="0" borderId="27" xfId="0" applyFont="1" applyBorder="1" applyAlignment="1">
      <alignment horizontal="center" vertical="center"/>
    </xf>
    <xf numFmtId="0" fontId="11" fillId="0" borderId="15" xfId="0" applyFont="1" applyBorder="1" applyAlignment="1">
      <alignment horizontal="center" vertical="center" wrapText="1"/>
    </xf>
    <xf numFmtId="14" fontId="12" fillId="0" borderId="15" xfId="0" applyNumberFormat="1" applyFont="1" applyBorder="1" applyAlignment="1">
      <alignment horizontal="center" vertical="center"/>
    </xf>
    <xf numFmtId="164" fontId="13" fillId="2" borderId="15" xfId="1" applyNumberFormat="1" applyFont="1" applyFill="1" applyBorder="1" applyAlignment="1" applyProtection="1">
      <alignment horizontal="center" vertical="center"/>
    </xf>
    <xf numFmtId="0" fontId="11" fillId="2" borderId="20" xfId="0" applyFont="1" applyFill="1" applyBorder="1" applyAlignment="1">
      <alignment horizontal="center" vertical="center"/>
    </xf>
    <xf numFmtId="164" fontId="13" fillId="2" borderId="16" xfId="1" applyNumberFormat="1" applyFont="1" applyFill="1" applyBorder="1" applyAlignment="1" applyProtection="1">
      <alignment horizontal="center" vertical="center"/>
    </xf>
    <xf numFmtId="164" fontId="13" fillId="2" borderId="27" xfId="1" applyNumberFormat="1" applyFont="1" applyFill="1" applyBorder="1" applyAlignment="1" applyProtection="1">
      <alignment horizontal="center" vertical="center"/>
    </xf>
    <xf numFmtId="49" fontId="11" fillId="0" borderId="15" xfId="0" applyNumberFormat="1" applyFont="1" applyBorder="1" applyAlignment="1">
      <alignment horizontal="center" vertical="center"/>
    </xf>
    <xf numFmtId="14" fontId="12" fillId="0" borderId="19" xfId="0" applyNumberFormat="1"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49" fontId="11" fillId="0" borderId="19" xfId="0" applyNumberFormat="1" applyFont="1" applyBorder="1" applyAlignment="1">
      <alignment horizontal="center" vertical="center"/>
    </xf>
    <xf numFmtId="164" fontId="13" fillId="2" borderId="19" xfId="1" applyNumberFormat="1" applyFont="1" applyFill="1" applyBorder="1" applyAlignment="1" applyProtection="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164" fontId="13" fillId="2" borderId="4" xfId="1" applyNumberFormat="1" applyFont="1" applyFill="1" applyBorder="1" applyAlignment="1" applyProtection="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49" fontId="11" fillId="0" borderId="8" xfId="0" applyNumberFormat="1" applyFont="1" applyBorder="1" applyAlignment="1">
      <alignment horizontal="center" vertical="center"/>
    </xf>
    <xf numFmtId="164" fontId="13" fillId="2" borderId="8" xfId="1" applyNumberFormat="1" applyFont="1" applyFill="1" applyBorder="1" applyAlignment="1" applyProtection="1">
      <alignment horizontal="center" vertical="center"/>
    </xf>
    <xf numFmtId="0" fontId="11" fillId="0" borderId="29" xfId="0" applyFont="1" applyBorder="1" applyAlignment="1">
      <alignment horizontal="center" vertical="center"/>
    </xf>
    <xf numFmtId="14" fontId="16" fillId="0" borderId="4" xfId="0" applyNumberFormat="1" applyFont="1" applyBorder="1" applyAlignment="1">
      <alignment horizontal="center" vertical="center"/>
    </xf>
    <xf numFmtId="14" fontId="16" fillId="0" borderId="15" xfId="0" applyNumberFormat="1" applyFont="1" applyBorder="1" applyAlignment="1">
      <alignment horizontal="center" vertical="center"/>
    </xf>
    <xf numFmtId="14" fontId="16" fillId="0" borderId="19" xfId="0" applyNumberFormat="1" applyFont="1" applyBorder="1" applyAlignment="1">
      <alignment horizontal="center" vertical="center"/>
    </xf>
    <xf numFmtId="49" fontId="11" fillId="0" borderId="4" xfId="0" applyNumberFormat="1" applyFont="1" applyBorder="1" applyAlignment="1">
      <alignment horizontal="center" vertical="center"/>
    </xf>
    <xf numFmtId="14" fontId="6" fillId="0" borderId="4" xfId="0" applyNumberFormat="1" applyFont="1" applyBorder="1" applyAlignment="1">
      <alignment horizontal="center" vertical="center"/>
    </xf>
    <xf numFmtId="164" fontId="13" fillId="0" borderId="4" xfId="1" applyNumberFormat="1" applyFont="1" applyFill="1" applyBorder="1" applyAlignment="1" applyProtection="1">
      <alignment horizontal="center" vertical="center"/>
    </xf>
    <xf numFmtId="14" fontId="6" fillId="0" borderId="16" xfId="0" applyNumberFormat="1" applyFont="1" applyBorder="1" applyAlignment="1">
      <alignment horizontal="center" vertical="center"/>
    </xf>
    <xf numFmtId="164" fontId="13" fillId="0" borderId="15" xfId="1" applyNumberFormat="1" applyFont="1" applyFill="1" applyBorder="1" applyAlignment="1" applyProtection="1">
      <alignment horizontal="center" vertical="center"/>
    </xf>
    <xf numFmtId="49" fontId="11" fillId="2" borderId="4"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14" fontId="6" fillId="2" borderId="4" xfId="0" applyNumberFormat="1" applyFont="1" applyFill="1" applyBorder="1" applyAlignment="1">
      <alignment horizontal="center" vertical="center"/>
    </xf>
    <xf numFmtId="14" fontId="6" fillId="2" borderId="15" xfId="0" applyNumberFormat="1" applyFont="1" applyFill="1" applyBorder="1" applyAlignment="1">
      <alignment horizontal="center" vertical="center"/>
    </xf>
    <xf numFmtId="14" fontId="6" fillId="2" borderId="8" xfId="0" applyNumberFormat="1" applyFont="1" applyFill="1" applyBorder="1" applyAlignment="1">
      <alignment horizontal="center" vertical="center"/>
    </xf>
    <xf numFmtId="0" fontId="6" fillId="0" borderId="13" xfId="0" applyFont="1" applyBorder="1" applyAlignment="1">
      <alignment horizontal="center" vertical="center" wrapText="1"/>
    </xf>
    <xf numFmtId="14" fontId="6" fillId="0" borderId="8" xfId="0" applyNumberFormat="1" applyFont="1" applyBorder="1" applyAlignment="1">
      <alignment horizontal="center" vertical="center"/>
    </xf>
    <xf numFmtId="164" fontId="13" fillId="0" borderId="8" xfId="0" applyNumberFormat="1" applyFont="1" applyBorder="1" applyAlignment="1">
      <alignment horizontal="center" vertical="center"/>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164" fontId="9" fillId="5" borderId="32" xfId="0" applyNumberFormat="1" applyFont="1" applyFill="1" applyBorder="1" applyAlignment="1">
      <alignment horizontal="center" vertical="center"/>
    </xf>
    <xf numFmtId="0" fontId="19" fillId="0" borderId="0" xfId="0" applyFont="1" applyAlignment="1">
      <alignment horizontal="center"/>
    </xf>
    <xf numFmtId="0" fontId="3" fillId="0" borderId="0" xfId="0" applyFont="1" applyAlignment="1">
      <alignment horizontal="center"/>
    </xf>
    <xf numFmtId="164" fontId="20" fillId="0" borderId="0" xfId="1" applyNumberFormat="1" applyFont="1" applyAlignment="1" applyProtection="1">
      <alignment horizontal="center"/>
    </xf>
    <xf numFmtId="164" fontId="19" fillId="0" borderId="0" xfId="0" applyNumberFormat="1" applyFont="1" applyAlignment="1">
      <alignment horizontal="center"/>
    </xf>
    <xf numFmtId="0" fontId="6" fillId="7" borderId="14"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8" xfId="0" applyFont="1" applyFill="1" applyBorder="1" applyAlignment="1">
      <alignment horizontal="center" vertical="center"/>
    </xf>
    <xf numFmtId="0" fontId="6" fillId="7" borderId="6" xfId="0" applyFont="1" applyFill="1" applyBorder="1" applyAlignment="1">
      <alignment horizontal="center" vertical="center"/>
    </xf>
    <xf numFmtId="14" fontId="6" fillId="0" borderId="7" xfId="0" applyNumberFormat="1" applyFont="1" applyBorder="1" applyAlignment="1">
      <alignment horizontal="center" vertical="center"/>
    </xf>
    <xf numFmtId="164" fontId="13" fillId="0" borderId="8" xfId="1" applyNumberFormat="1" applyFont="1" applyFill="1" applyBorder="1" applyAlignment="1" applyProtection="1">
      <alignment horizontal="center" vertical="center"/>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164" fontId="14" fillId="8" borderId="16" xfId="0" applyNumberFormat="1" applyFont="1" applyFill="1" applyBorder="1" applyAlignment="1" applyProtection="1">
      <alignment horizontal="center" vertical="center"/>
      <protection locked="0"/>
    </xf>
    <xf numFmtId="164" fontId="14" fillId="8" borderId="15" xfId="0" applyNumberFormat="1" applyFont="1" applyFill="1" applyBorder="1" applyAlignment="1" applyProtection="1">
      <alignment horizontal="center" vertical="center"/>
      <protection locked="0"/>
    </xf>
    <xf numFmtId="164" fontId="14" fillId="8" borderId="19" xfId="0" applyNumberFormat="1" applyFont="1" applyFill="1" applyBorder="1" applyAlignment="1" applyProtection="1">
      <alignment horizontal="center" vertical="center"/>
      <protection locked="0"/>
    </xf>
    <xf numFmtId="164" fontId="14" fillId="8" borderId="4" xfId="0" applyNumberFormat="1" applyFont="1" applyFill="1" applyBorder="1" applyAlignment="1" applyProtection="1">
      <alignment horizontal="center" vertical="center"/>
      <protection locked="0"/>
    </xf>
    <xf numFmtId="164" fontId="14" fillId="8" borderId="8" xfId="0" applyNumberFormat="1" applyFont="1" applyFill="1" applyBorder="1" applyAlignment="1" applyProtection="1">
      <alignment horizontal="center" vertical="center"/>
      <protection locked="0"/>
    </xf>
    <xf numFmtId="164" fontId="14" fillId="8" borderId="3" xfId="0" applyNumberFormat="1" applyFont="1" applyFill="1" applyBorder="1" applyAlignment="1" applyProtection="1">
      <alignment horizontal="center" vertical="center"/>
      <protection locked="0"/>
    </xf>
    <xf numFmtId="164" fontId="15" fillId="8" borderId="8" xfId="0" applyNumberFormat="1" applyFont="1" applyFill="1" applyBorder="1" applyAlignment="1" applyProtection="1">
      <alignment horizontal="center" vertical="center"/>
      <protection locked="0"/>
    </xf>
    <xf numFmtId="164" fontId="15" fillId="8" borderId="3" xfId="0" applyNumberFormat="1" applyFont="1" applyFill="1" applyBorder="1" applyAlignment="1" applyProtection="1">
      <alignment horizontal="center" vertical="center"/>
      <protection locked="0"/>
    </xf>
    <xf numFmtId="164" fontId="15" fillId="9" borderId="5" xfId="0" applyNumberFormat="1" applyFont="1" applyFill="1" applyBorder="1" applyAlignment="1">
      <alignment horizontal="center" vertical="center"/>
    </xf>
    <xf numFmtId="164" fontId="15" fillId="9" borderId="17" xfId="0" applyNumberFormat="1" applyFont="1" applyFill="1" applyBorder="1" applyAlignment="1">
      <alignment horizontal="center" vertical="center"/>
    </xf>
    <xf numFmtId="164" fontId="15" fillId="9" borderId="25" xfId="0" applyNumberFormat="1" applyFont="1" applyFill="1" applyBorder="1" applyAlignment="1">
      <alignment horizontal="center" vertical="center"/>
    </xf>
    <xf numFmtId="164" fontId="15" fillId="9" borderId="21" xfId="0" applyNumberFormat="1" applyFont="1" applyFill="1" applyBorder="1" applyAlignment="1">
      <alignment horizontal="center" vertical="center"/>
    </xf>
    <xf numFmtId="164" fontId="15" fillId="9" borderId="23" xfId="0" applyNumberFormat="1" applyFont="1" applyFill="1" applyBorder="1" applyAlignment="1">
      <alignment horizontal="center" vertical="center"/>
    </xf>
    <xf numFmtId="0" fontId="4" fillId="0" borderId="0" xfId="0" applyFont="1" applyAlignment="1">
      <alignment horizontal="center" vertical="center"/>
    </xf>
    <xf numFmtId="0" fontId="2" fillId="2" borderId="0" xfId="0" applyFont="1" applyFill="1" applyAlignment="1">
      <alignment horizontal="center"/>
    </xf>
    <xf numFmtId="0" fontId="5" fillId="0" borderId="0" xfId="0" applyFont="1" applyAlignment="1">
      <alignment horizontal="center" vertical="center"/>
    </xf>
    <xf numFmtId="0" fontId="4" fillId="7" borderId="0" xfId="0" applyFont="1" applyFill="1" applyAlignment="1">
      <alignment horizontal="center" vertical="center"/>
    </xf>
    <xf numFmtId="0" fontId="4"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0" borderId="0" xfId="0" applyFont="1" applyAlignment="1">
      <alignment horizontal="left" vertical="center"/>
    </xf>
    <xf numFmtId="164" fontId="7" fillId="3" borderId="3" xfId="1" applyNumberFormat="1" applyFont="1" applyFill="1" applyBorder="1" applyAlignment="1" applyProtection="1">
      <alignment horizontal="center" vertical="center" wrapText="1"/>
    </xf>
    <xf numFmtId="164" fontId="7" fillId="3" borderId="7" xfId="1" applyNumberFormat="1"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164" fontId="15" fillId="6" borderId="40" xfId="1" applyNumberFormat="1" applyFont="1" applyFill="1" applyBorder="1" applyAlignment="1" applyProtection="1">
      <alignment horizontal="center" vertical="center"/>
      <protection locked="0"/>
    </xf>
    <xf numFmtId="164" fontId="15" fillId="6" borderId="41" xfId="1" applyNumberFormat="1" applyFont="1" applyFill="1" applyBorder="1" applyAlignment="1" applyProtection="1">
      <alignment horizontal="center" vertical="center"/>
      <protection locked="0"/>
    </xf>
    <xf numFmtId="164" fontId="15" fillId="6" borderId="42" xfId="1" applyNumberFormat="1" applyFont="1" applyFill="1" applyBorder="1" applyAlignment="1" applyProtection="1">
      <alignment horizontal="center" vertical="center"/>
      <protection locked="0"/>
    </xf>
    <xf numFmtId="0" fontId="6" fillId="2" borderId="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164" fontId="9" fillId="5" borderId="43" xfId="1" applyNumberFormat="1" applyFont="1" applyFill="1" applyBorder="1" applyAlignment="1" applyProtection="1">
      <alignment horizontal="center" vertical="center"/>
    </xf>
    <xf numFmtId="164" fontId="9" fillId="5" borderId="44" xfId="1" applyNumberFormat="1" applyFont="1" applyFill="1" applyBorder="1" applyAlignment="1" applyProtection="1">
      <alignment horizontal="center" vertical="center"/>
    </xf>
    <xf numFmtId="0" fontId="6" fillId="0" borderId="0" xfId="0" applyFont="1" applyAlignment="1">
      <alignment horizontal="left" vertical="center"/>
    </xf>
    <xf numFmtId="0" fontId="11"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center"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164" fontId="9" fillId="5" borderId="10" xfId="1" applyNumberFormat="1" applyFont="1" applyFill="1" applyBorder="1" applyAlignment="1" applyProtection="1">
      <alignment horizontal="center" vertical="center"/>
    </xf>
    <xf numFmtId="164" fontId="9" fillId="5" borderId="11" xfId="1" applyNumberFormat="1" applyFont="1" applyFill="1" applyBorder="1" applyAlignment="1" applyProtection="1">
      <alignment horizontal="center" vertical="center"/>
    </xf>
    <xf numFmtId="164" fontId="9" fillId="5" borderId="12" xfId="1" applyNumberFormat="1" applyFont="1" applyFill="1" applyBorder="1" applyAlignment="1" applyProtection="1">
      <alignment horizontal="center" vertical="center"/>
    </xf>
    <xf numFmtId="0" fontId="18" fillId="0" borderId="0" xfId="0" applyFont="1" applyAlignment="1">
      <alignment horizontal="left" vertical="center" wrapText="1"/>
    </xf>
  </cellXfs>
  <cellStyles count="2">
    <cellStyle name="Měna" xfId="1" builtinId="4"/>
    <cellStyle name="Normální"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3A46-068A-4C2F-B272-E00F2020B7A8}">
  <sheetPr>
    <pageSetUpPr fitToPage="1"/>
  </sheetPr>
  <dimension ref="A1:R134"/>
  <sheetViews>
    <sheetView tabSelected="1" showRuler="0" view="pageLayout" zoomScale="55" zoomScaleNormal="75" zoomScaleSheetLayoutView="40" zoomScalePageLayoutView="55" workbookViewId="0">
      <selection activeCell="Q102" sqref="Q102"/>
    </sheetView>
  </sheetViews>
  <sheetFormatPr defaultColWidth="9.85546875" defaultRowHeight="16.5" x14ac:dyDescent="0.3"/>
  <cols>
    <col min="1" max="1" width="32.42578125" style="72" customWidth="1"/>
    <col min="2" max="2" width="16.140625" style="73" customWidth="1"/>
    <col min="3" max="3" width="36.85546875" style="73" customWidth="1"/>
    <col min="4" max="4" width="21" style="73" customWidth="1"/>
    <col min="5" max="5" width="17.85546875" style="73" customWidth="1"/>
    <col min="6" max="6" width="16.85546875" style="73" customWidth="1"/>
    <col min="7" max="7" width="24.85546875" style="73" customWidth="1"/>
    <col min="8" max="8" width="28.7109375" style="73" customWidth="1"/>
    <col min="9" max="9" width="17.5703125" style="73" customWidth="1"/>
    <col min="10" max="10" width="17.85546875" style="73" customWidth="1"/>
    <col min="11" max="11" width="18.42578125" style="73" customWidth="1"/>
    <col min="12" max="12" width="13.5703125" style="73" customWidth="1"/>
    <col min="13" max="13" width="20.42578125" style="73" customWidth="1"/>
    <col min="14" max="14" width="27" style="72" customWidth="1"/>
    <col min="15" max="15" width="29.28515625" style="72" customWidth="1"/>
    <col min="16" max="16" width="26.7109375" style="74" customWidth="1"/>
    <col min="17" max="17" width="33.140625" style="72" customWidth="1"/>
    <col min="18" max="18" width="33.42578125" style="72" customWidth="1"/>
    <col min="19" max="19" width="19.5703125" style="1" customWidth="1"/>
    <col min="20" max="16384" width="9.85546875" style="1"/>
  </cols>
  <sheetData>
    <row r="1" spans="1:18" ht="37.5" customHeight="1" x14ac:dyDescent="0.6">
      <c r="A1" s="107" t="s">
        <v>0</v>
      </c>
      <c r="B1" s="107"/>
      <c r="C1" s="107"/>
      <c r="D1" s="107"/>
      <c r="E1" s="107"/>
      <c r="F1" s="107"/>
      <c r="G1" s="107"/>
      <c r="H1" s="107"/>
      <c r="I1" s="107"/>
      <c r="J1" s="107"/>
      <c r="K1" s="107"/>
      <c r="L1" s="107"/>
      <c r="M1" s="107"/>
      <c r="N1" s="107"/>
      <c r="O1" s="107"/>
      <c r="P1" s="107"/>
      <c r="Q1" s="107"/>
      <c r="R1" s="107"/>
    </row>
    <row r="2" spans="1:18" ht="22.5" customHeight="1" x14ac:dyDescent="0.25">
      <c r="A2" s="106" t="s">
        <v>1</v>
      </c>
      <c r="B2" s="106"/>
      <c r="C2" s="106"/>
      <c r="D2" s="106"/>
      <c r="E2" s="106"/>
      <c r="F2" s="106"/>
      <c r="G2" s="106"/>
      <c r="H2" s="106"/>
      <c r="I2" s="106"/>
      <c r="J2" s="106"/>
      <c r="K2" s="106"/>
      <c r="L2" s="106"/>
      <c r="M2" s="106"/>
      <c r="N2" s="106"/>
      <c r="O2" s="106"/>
      <c r="P2" s="106"/>
      <c r="Q2" s="106"/>
      <c r="R2" s="106"/>
    </row>
    <row r="3" spans="1:18" ht="41.25" customHeight="1" x14ac:dyDescent="0.25">
      <c r="A3" s="108" t="s">
        <v>2</v>
      </c>
      <c r="B3" s="108"/>
      <c r="C3" s="108"/>
      <c r="D3" s="108"/>
      <c r="E3" s="108"/>
      <c r="F3" s="108"/>
      <c r="G3" s="108"/>
      <c r="H3" s="108"/>
      <c r="I3" s="108"/>
      <c r="J3" s="108"/>
      <c r="K3" s="108"/>
      <c r="L3" s="108"/>
      <c r="M3" s="108"/>
      <c r="N3" s="108"/>
      <c r="O3" s="108"/>
      <c r="P3" s="108"/>
      <c r="Q3" s="108"/>
      <c r="R3" s="108"/>
    </row>
    <row r="4" spans="1:18" ht="42.75" customHeight="1" x14ac:dyDescent="0.25">
      <c r="A4" s="109" t="s">
        <v>331</v>
      </c>
      <c r="B4" s="109"/>
      <c r="C4" s="109"/>
      <c r="D4" s="109"/>
      <c r="E4" s="109"/>
      <c r="F4" s="109"/>
      <c r="G4" s="109"/>
      <c r="H4" s="109"/>
      <c r="I4" s="109"/>
      <c r="J4" s="109"/>
      <c r="K4" s="109"/>
      <c r="L4" s="109"/>
      <c r="M4" s="109"/>
      <c r="N4" s="109"/>
      <c r="O4" s="109"/>
      <c r="P4" s="109"/>
      <c r="Q4" s="109"/>
      <c r="R4" s="109"/>
    </row>
    <row r="5" spans="1:18" ht="22.5" customHeight="1" x14ac:dyDescent="0.25">
      <c r="A5" s="106"/>
      <c r="B5" s="106"/>
      <c r="C5" s="106"/>
      <c r="D5" s="106"/>
      <c r="E5" s="106"/>
      <c r="F5" s="106"/>
      <c r="G5" s="106"/>
      <c r="H5" s="106"/>
      <c r="I5" s="106"/>
      <c r="J5" s="106"/>
      <c r="K5" s="106"/>
      <c r="L5" s="106"/>
      <c r="M5" s="106"/>
      <c r="N5" s="106"/>
      <c r="O5" s="106"/>
      <c r="P5" s="106"/>
      <c r="Q5" s="106"/>
      <c r="R5" s="106"/>
    </row>
    <row r="6" spans="1:18" ht="22.5" customHeight="1" x14ac:dyDescent="0.25">
      <c r="A6" s="106" t="s">
        <v>3</v>
      </c>
      <c r="B6" s="106"/>
      <c r="C6" s="106"/>
      <c r="D6" s="106"/>
      <c r="E6" s="106"/>
      <c r="F6" s="106"/>
      <c r="G6" s="106"/>
      <c r="H6" s="106"/>
      <c r="I6" s="106"/>
      <c r="J6" s="106"/>
      <c r="K6" s="106"/>
      <c r="L6" s="106"/>
      <c r="M6" s="106"/>
      <c r="N6" s="106"/>
      <c r="O6" s="106"/>
      <c r="P6" s="106"/>
      <c r="Q6" s="106"/>
      <c r="R6" s="106"/>
    </row>
    <row r="7" spans="1:18" ht="22.5" customHeight="1" thickBot="1" x14ac:dyDescent="0.3">
      <c r="A7" s="110"/>
      <c r="B7" s="110"/>
      <c r="C7" s="110"/>
      <c r="D7" s="110"/>
      <c r="E7" s="110"/>
      <c r="F7" s="110"/>
      <c r="G7" s="110"/>
      <c r="H7" s="110"/>
      <c r="I7" s="110"/>
      <c r="J7" s="110"/>
      <c r="K7" s="110"/>
      <c r="L7" s="110"/>
      <c r="M7" s="110"/>
      <c r="N7" s="110"/>
      <c r="O7" s="110"/>
      <c r="P7" s="110"/>
      <c r="Q7" s="110"/>
      <c r="R7" s="110"/>
    </row>
    <row r="8" spans="1:18" ht="132" customHeight="1" x14ac:dyDescent="0.25">
      <c r="A8" s="111" t="s">
        <v>4</v>
      </c>
      <c r="B8" s="113" t="s">
        <v>5</v>
      </c>
      <c r="C8" s="113" t="s">
        <v>6</v>
      </c>
      <c r="D8" s="113" t="s">
        <v>7</v>
      </c>
      <c r="E8" s="113" t="s">
        <v>8</v>
      </c>
      <c r="F8" s="113" t="s">
        <v>9</v>
      </c>
      <c r="G8" s="113" t="s">
        <v>10</v>
      </c>
      <c r="H8" s="115" t="s">
        <v>11</v>
      </c>
      <c r="I8" s="2" t="s">
        <v>12</v>
      </c>
      <c r="J8" s="3" t="s">
        <v>13</v>
      </c>
      <c r="K8" s="115" t="s">
        <v>14</v>
      </c>
      <c r="L8" s="115" t="s">
        <v>15</v>
      </c>
      <c r="M8" s="115" t="s">
        <v>16</v>
      </c>
      <c r="N8" s="115" t="s">
        <v>17</v>
      </c>
      <c r="O8" s="115" t="s">
        <v>18</v>
      </c>
      <c r="P8" s="118" t="s">
        <v>19</v>
      </c>
      <c r="Q8" s="120" t="s">
        <v>20</v>
      </c>
      <c r="R8" s="122" t="s">
        <v>21</v>
      </c>
    </row>
    <row r="9" spans="1:18" ht="43.5" customHeight="1" thickBot="1" x14ac:dyDescent="0.3">
      <c r="A9" s="112"/>
      <c r="B9" s="114"/>
      <c r="C9" s="114"/>
      <c r="D9" s="114"/>
      <c r="E9" s="114"/>
      <c r="F9" s="114"/>
      <c r="G9" s="114"/>
      <c r="H9" s="116"/>
      <c r="I9" s="4" t="s">
        <v>22</v>
      </c>
      <c r="J9" s="4" t="s">
        <v>22</v>
      </c>
      <c r="K9" s="116"/>
      <c r="L9" s="116"/>
      <c r="M9" s="116"/>
      <c r="N9" s="116"/>
      <c r="O9" s="116"/>
      <c r="P9" s="119"/>
      <c r="Q9" s="121"/>
      <c r="R9" s="123"/>
    </row>
    <row r="10" spans="1:18" s="5" customFormat="1" ht="43.5" customHeight="1" thickBot="1" x14ac:dyDescent="0.55000000000000004">
      <c r="A10" s="124" t="s">
        <v>23</v>
      </c>
      <c r="B10" s="125"/>
      <c r="C10" s="125"/>
      <c r="D10" s="125"/>
      <c r="E10" s="125"/>
      <c r="F10" s="125"/>
      <c r="G10" s="125"/>
      <c r="H10" s="125"/>
      <c r="I10" s="125"/>
      <c r="J10" s="125"/>
      <c r="K10" s="125"/>
      <c r="L10" s="125"/>
      <c r="M10" s="125"/>
      <c r="N10" s="125"/>
      <c r="O10" s="125"/>
      <c r="P10" s="125"/>
      <c r="Q10" s="125"/>
      <c r="R10" s="126"/>
    </row>
    <row r="11" spans="1:18" ht="42.6" customHeight="1" x14ac:dyDescent="0.25">
      <c r="A11" s="76" t="s">
        <v>46</v>
      </c>
      <c r="B11" s="26" t="s">
        <v>24</v>
      </c>
      <c r="C11" s="17" t="s">
        <v>42</v>
      </c>
      <c r="D11" s="27" t="s">
        <v>47</v>
      </c>
      <c r="E11" s="17">
        <v>2002</v>
      </c>
      <c r="F11" s="17">
        <v>37702</v>
      </c>
      <c r="G11" s="27" t="s">
        <v>48</v>
      </c>
      <c r="H11" s="17" t="s">
        <v>25</v>
      </c>
      <c r="I11" s="17" t="s">
        <v>26</v>
      </c>
      <c r="J11" s="17" t="s">
        <v>26</v>
      </c>
      <c r="K11" s="17" t="s">
        <v>49</v>
      </c>
      <c r="L11" s="17">
        <v>1600</v>
      </c>
      <c r="M11" s="17" t="s">
        <v>38</v>
      </c>
      <c r="N11" s="28">
        <v>43983</v>
      </c>
      <c r="O11" s="13">
        <v>36</v>
      </c>
      <c r="P11" s="29">
        <v>495</v>
      </c>
      <c r="Q11" s="93">
        <v>0</v>
      </c>
      <c r="R11" s="102">
        <f t="shared" ref="R11:R41" si="0">Q11*O11</f>
        <v>0</v>
      </c>
    </row>
    <row r="12" spans="1:18" ht="42.6" customHeight="1" x14ac:dyDescent="0.25">
      <c r="A12" s="76" t="s">
        <v>46</v>
      </c>
      <c r="B12" s="30" t="s">
        <v>43</v>
      </c>
      <c r="C12" s="16" t="s">
        <v>50</v>
      </c>
      <c r="D12" s="31" t="s">
        <v>51</v>
      </c>
      <c r="E12" s="16">
        <v>1983</v>
      </c>
      <c r="F12" s="16" t="s">
        <v>52</v>
      </c>
      <c r="G12" s="31" t="s">
        <v>53</v>
      </c>
      <c r="H12" s="16" t="s">
        <v>25</v>
      </c>
      <c r="I12" s="16" t="s">
        <v>26</v>
      </c>
      <c r="J12" s="16" t="s">
        <v>26</v>
      </c>
      <c r="K12" s="16" t="s">
        <v>27</v>
      </c>
      <c r="L12" s="16">
        <v>500</v>
      </c>
      <c r="M12" s="16" t="s">
        <v>37</v>
      </c>
      <c r="N12" s="32">
        <v>43983</v>
      </c>
      <c r="O12" s="10">
        <v>36</v>
      </c>
      <c r="P12" s="29">
        <v>495</v>
      </c>
      <c r="Q12" s="94">
        <v>0</v>
      </c>
      <c r="R12" s="102">
        <f t="shared" si="0"/>
        <v>0</v>
      </c>
    </row>
    <row r="13" spans="1:18" ht="42.6" customHeight="1" x14ac:dyDescent="0.25">
      <c r="A13" s="76" t="s">
        <v>46</v>
      </c>
      <c r="B13" s="30" t="s">
        <v>44</v>
      </c>
      <c r="C13" s="16" t="s">
        <v>50</v>
      </c>
      <c r="D13" s="31" t="s">
        <v>51</v>
      </c>
      <c r="E13" s="16">
        <v>1989</v>
      </c>
      <c r="F13" s="16" t="s">
        <v>54</v>
      </c>
      <c r="G13" s="31" t="s">
        <v>55</v>
      </c>
      <c r="H13" s="16" t="s">
        <v>25</v>
      </c>
      <c r="I13" s="16" t="s">
        <v>26</v>
      </c>
      <c r="J13" s="16" t="s">
        <v>30</v>
      </c>
      <c r="K13" s="16" t="s">
        <v>27</v>
      </c>
      <c r="L13" s="16">
        <v>500</v>
      </c>
      <c r="M13" s="16" t="s">
        <v>40</v>
      </c>
      <c r="N13" s="32">
        <v>43983</v>
      </c>
      <c r="O13" s="10">
        <v>36</v>
      </c>
      <c r="P13" s="29">
        <v>495</v>
      </c>
      <c r="Q13" s="94">
        <v>0</v>
      </c>
      <c r="R13" s="105">
        <f t="shared" si="0"/>
        <v>0</v>
      </c>
    </row>
    <row r="14" spans="1:18" ht="42.6" customHeight="1" x14ac:dyDescent="0.25">
      <c r="A14" s="76" t="s">
        <v>46</v>
      </c>
      <c r="B14" s="30" t="s">
        <v>56</v>
      </c>
      <c r="C14" s="16" t="s">
        <v>57</v>
      </c>
      <c r="D14" s="31" t="s">
        <v>58</v>
      </c>
      <c r="E14" s="16">
        <v>1990</v>
      </c>
      <c r="F14" s="16" t="s">
        <v>59</v>
      </c>
      <c r="G14" s="31" t="s">
        <v>60</v>
      </c>
      <c r="H14" s="16" t="s">
        <v>25</v>
      </c>
      <c r="I14" s="16" t="s">
        <v>26</v>
      </c>
      <c r="J14" s="16" t="s">
        <v>26</v>
      </c>
      <c r="K14" s="16" t="s">
        <v>27</v>
      </c>
      <c r="L14" s="16">
        <v>500</v>
      </c>
      <c r="M14" s="16" t="s">
        <v>61</v>
      </c>
      <c r="N14" s="32">
        <v>43983</v>
      </c>
      <c r="O14" s="10">
        <v>36</v>
      </c>
      <c r="P14" s="33">
        <v>395</v>
      </c>
      <c r="Q14" s="94">
        <v>0</v>
      </c>
      <c r="R14" s="102">
        <f t="shared" si="0"/>
        <v>0</v>
      </c>
    </row>
    <row r="15" spans="1:18" ht="42.6" customHeight="1" x14ac:dyDescent="0.25">
      <c r="A15" s="76" t="s">
        <v>46</v>
      </c>
      <c r="B15" s="30" t="s">
        <v>62</v>
      </c>
      <c r="C15" s="16" t="s">
        <v>57</v>
      </c>
      <c r="D15" s="31" t="s">
        <v>63</v>
      </c>
      <c r="E15" s="16">
        <v>1983</v>
      </c>
      <c r="F15" s="16" t="s">
        <v>64</v>
      </c>
      <c r="G15" s="31" t="s">
        <v>65</v>
      </c>
      <c r="H15" s="16" t="s">
        <v>25</v>
      </c>
      <c r="I15" s="16" t="s">
        <v>26</v>
      </c>
      <c r="J15" s="16" t="s">
        <v>26</v>
      </c>
      <c r="K15" s="16" t="s">
        <v>27</v>
      </c>
      <c r="L15" s="16">
        <v>250</v>
      </c>
      <c r="M15" s="16" t="s">
        <v>35</v>
      </c>
      <c r="N15" s="32">
        <v>43983</v>
      </c>
      <c r="O15" s="10">
        <v>36</v>
      </c>
      <c r="P15" s="33">
        <v>495</v>
      </c>
      <c r="Q15" s="94">
        <v>0</v>
      </c>
      <c r="R15" s="102">
        <f t="shared" si="0"/>
        <v>0</v>
      </c>
    </row>
    <row r="16" spans="1:18" ht="42.6" customHeight="1" x14ac:dyDescent="0.25">
      <c r="A16" s="76" t="s">
        <v>46</v>
      </c>
      <c r="B16" s="30" t="s">
        <v>66</v>
      </c>
      <c r="C16" s="16" t="s">
        <v>57</v>
      </c>
      <c r="D16" s="31" t="s">
        <v>67</v>
      </c>
      <c r="E16" s="16">
        <v>1989</v>
      </c>
      <c r="F16" s="16" t="s">
        <v>68</v>
      </c>
      <c r="G16" s="31" t="s">
        <v>69</v>
      </c>
      <c r="H16" s="16" t="s">
        <v>45</v>
      </c>
      <c r="I16" s="16" t="s">
        <v>26</v>
      </c>
      <c r="J16" s="16" t="s">
        <v>30</v>
      </c>
      <c r="K16" s="16" t="s">
        <v>70</v>
      </c>
      <c r="L16" s="16">
        <v>1000</v>
      </c>
      <c r="M16" s="16" t="s">
        <v>37</v>
      </c>
      <c r="N16" s="32">
        <v>43983</v>
      </c>
      <c r="O16" s="10">
        <v>36</v>
      </c>
      <c r="P16" s="33">
        <v>395</v>
      </c>
      <c r="Q16" s="94">
        <v>0</v>
      </c>
      <c r="R16" s="102">
        <f t="shared" si="0"/>
        <v>0</v>
      </c>
    </row>
    <row r="17" spans="1:18" ht="42.6" customHeight="1" x14ac:dyDescent="0.25">
      <c r="A17" s="76" t="s">
        <v>46</v>
      </c>
      <c r="B17" s="30" t="s">
        <v>71</v>
      </c>
      <c r="C17" s="16" t="s">
        <v>50</v>
      </c>
      <c r="D17" s="31" t="s">
        <v>72</v>
      </c>
      <c r="E17" s="16">
        <v>1950</v>
      </c>
      <c r="F17" s="16" t="s">
        <v>73</v>
      </c>
      <c r="G17" s="31" t="s">
        <v>74</v>
      </c>
      <c r="H17" s="16" t="s">
        <v>45</v>
      </c>
      <c r="I17" s="16" t="s">
        <v>26</v>
      </c>
      <c r="J17" s="16" t="s">
        <v>26</v>
      </c>
      <c r="K17" s="16" t="s">
        <v>27</v>
      </c>
      <c r="L17" s="16">
        <v>100</v>
      </c>
      <c r="M17" s="16" t="s">
        <v>38</v>
      </c>
      <c r="N17" s="32">
        <v>43983</v>
      </c>
      <c r="O17" s="10">
        <v>36</v>
      </c>
      <c r="P17" s="33">
        <v>98</v>
      </c>
      <c r="Q17" s="94">
        <v>0</v>
      </c>
      <c r="R17" s="102">
        <f t="shared" si="0"/>
        <v>0</v>
      </c>
    </row>
    <row r="18" spans="1:18" ht="42.6" customHeight="1" x14ac:dyDescent="0.25">
      <c r="A18" s="76" t="s">
        <v>46</v>
      </c>
      <c r="B18" s="30" t="s">
        <v>75</v>
      </c>
      <c r="C18" s="16" t="s">
        <v>42</v>
      </c>
      <c r="D18" s="31" t="s">
        <v>76</v>
      </c>
      <c r="E18" s="16">
        <v>2002</v>
      </c>
      <c r="F18" s="16">
        <v>37602</v>
      </c>
      <c r="G18" s="31" t="s">
        <v>77</v>
      </c>
      <c r="H18" s="16" t="s">
        <v>25</v>
      </c>
      <c r="I18" s="16" t="s">
        <v>26</v>
      </c>
      <c r="J18" s="16" t="s">
        <v>26</v>
      </c>
      <c r="K18" s="16" t="s">
        <v>49</v>
      </c>
      <c r="L18" s="16">
        <v>630</v>
      </c>
      <c r="M18" s="16" t="s">
        <v>38</v>
      </c>
      <c r="N18" s="32">
        <v>43983</v>
      </c>
      <c r="O18" s="10">
        <v>36</v>
      </c>
      <c r="P18" s="33">
        <v>495</v>
      </c>
      <c r="Q18" s="94">
        <v>0</v>
      </c>
      <c r="R18" s="102">
        <f t="shared" si="0"/>
        <v>0</v>
      </c>
    </row>
    <row r="19" spans="1:18" ht="62.25" customHeight="1" x14ac:dyDescent="0.25">
      <c r="A19" s="76" t="s">
        <v>46</v>
      </c>
      <c r="B19" s="30" t="s">
        <v>78</v>
      </c>
      <c r="C19" s="16" t="s">
        <v>57</v>
      </c>
      <c r="D19" s="31" t="s">
        <v>79</v>
      </c>
      <c r="E19" s="16">
        <v>1972</v>
      </c>
      <c r="F19" s="16" t="s">
        <v>80</v>
      </c>
      <c r="G19" s="31" t="s">
        <v>81</v>
      </c>
      <c r="H19" s="16" t="s">
        <v>45</v>
      </c>
      <c r="I19" s="16" t="s">
        <v>26</v>
      </c>
      <c r="J19" s="16" t="s">
        <v>26</v>
      </c>
      <c r="K19" s="16" t="s">
        <v>27</v>
      </c>
      <c r="L19" s="16">
        <v>100</v>
      </c>
      <c r="M19" s="16" t="s">
        <v>40</v>
      </c>
      <c r="N19" s="32">
        <v>43983</v>
      </c>
      <c r="O19" s="10">
        <v>36</v>
      </c>
      <c r="P19" s="33">
        <v>98</v>
      </c>
      <c r="Q19" s="94">
        <v>0</v>
      </c>
      <c r="R19" s="102">
        <f t="shared" si="0"/>
        <v>0</v>
      </c>
    </row>
    <row r="20" spans="1:18" ht="42.6" customHeight="1" x14ac:dyDescent="0.25">
      <c r="A20" s="76" t="s">
        <v>46</v>
      </c>
      <c r="B20" s="30" t="s">
        <v>82</v>
      </c>
      <c r="C20" s="16" t="s">
        <v>57</v>
      </c>
      <c r="D20" s="31" t="s">
        <v>83</v>
      </c>
      <c r="E20" s="16">
        <v>1989</v>
      </c>
      <c r="F20" s="16" t="s">
        <v>84</v>
      </c>
      <c r="G20" s="31" t="s">
        <v>85</v>
      </c>
      <c r="H20" s="16" t="s">
        <v>45</v>
      </c>
      <c r="I20" s="16" t="s">
        <v>26</v>
      </c>
      <c r="J20" s="16" t="s">
        <v>26</v>
      </c>
      <c r="K20" s="16" t="s">
        <v>70</v>
      </c>
      <c r="L20" s="16">
        <v>1000</v>
      </c>
      <c r="M20" s="16" t="s">
        <v>40</v>
      </c>
      <c r="N20" s="32">
        <v>43983</v>
      </c>
      <c r="O20" s="34">
        <v>36</v>
      </c>
      <c r="P20" s="35">
        <v>395</v>
      </c>
      <c r="Q20" s="94">
        <v>0</v>
      </c>
      <c r="R20" s="102">
        <f t="shared" si="0"/>
        <v>0</v>
      </c>
    </row>
    <row r="21" spans="1:18" ht="42.6" customHeight="1" x14ac:dyDescent="0.25">
      <c r="A21" s="76" t="s">
        <v>46</v>
      </c>
      <c r="B21" s="30" t="s">
        <v>86</v>
      </c>
      <c r="C21" s="16" t="s">
        <v>87</v>
      </c>
      <c r="D21" s="31" t="s">
        <v>88</v>
      </c>
      <c r="E21" s="16">
        <v>1999</v>
      </c>
      <c r="F21" s="16">
        <v>1734</v>
      </c>
      <c r="G21" s="31" t="s">
        <v>89</v>
      </c>
      <c r="H21" s="16" t="s">
        <v>45</v>
      </c>
      <c r="I21" s="16" t="s">
        <v>26</v>
      </c>
      <c r="J21" s="16" t="s">
        <v>26</v>
      </c>
      <c r="K21" s="16" t="s">
        <v>27</v>
      </c>
      <c r="L21" s="16">
        <v>100</v>
      </c>
      <c r="M21" s="16" t="s">
        <v>40</v>
      </c>
      <c r="N21" s="32">
        <v>43983</v>
      </c>
      <c r="O21" s="10">
        <v>36</v>
      </c>
      <c r="P21" s="36">
        <v>98</v>
      </c>
      <c r="Q21" s="94">
        <v>0</v>
      </c>
      <c r="R21" s="102">
        <f t="shared" si="0"/>
        <v>0</v>
      </c>
    </row>
    <row r="22" spans="1:18" ht="42.6" customHeight="1" x14ac:dyDescent="0.25">
      <c r="A22" s="76" t="s">
        <v>46</v>
      </c>
      <c r="B22" s="30" t="s">
        <v>90</v>
      </c>
      <c r="C22" s="16" t="s">
        <v>87</v>
      </c>
      <c r="D22" s="31" t="s">
        <v>88</v>
      </c>
      <c r="E22" s="16">
        <v>1999</v>
      </c>
      <c r="F22" s="16">
        <v>1735</v>
      </c>
      <c r="G22" s="31" t="s">
        <v>89</v>
      </c>
      <c r="H22" s="16" t="s">
        <v>45</v>
      </c>
      <c r="I22" s="16" t="s">
        <v>26</v>
      </c>
      <c r="J22" s="16" t="s">
        <v>26</v>
      </c>
      <c r="K22" s="16" t="s">
        <v>27</v>
      </c>
      <c r="L22" s="16">
        <v>100</v>
      </c>
      <c r="M22" s="16" t="s">
        <v>40</v>
      </c>
      <c r="N22" s="32">
        <v>43983</v>
      </c>
      <c r="O22" s="10">
        <v>36</v>
      </c>
      <c r="P22" s="36">
        <v>98</v>
      </c>
      <c r="Q22" s="94">
        <v>0</v>
      </c>
      <c r="R22" s="102">
        <f t="shared" si="0"/>
        <v>0</v>
      </c>
    </row>
    <row r="23" spans="1:18" ht="42.6" customHeight="1" x14ac:dyDescent="0.25">
      <c r="A23" s="76" t="s">
        <v>46</v>
      </c>
      <c r="B23" s="30" t="s">
        <v>91</v>
      </c>
      <c r="C23" s="16" t="s">
        <v>42</v>
      </c>
      <c r="D23" s="31" t="s">
        <v>92</v>
      </c>
      <c r="E23" s="16">
        <v>2001</v>
      </c>
      <c r="F23" s="16">
        <v>467</v>
      </c>
      <c r="G23" s="31" t="s">
        <v>93</v>
      </c>
      <c r="H23" s="16" t="s">
        <v>25</v>
      </c>
      <c r="I23" s="16" t="s">
        <v>26</v>
      </c>
      <c r="J23" s="16" t="s">
        <v>30</v>
      </c>
      <c r="K23" s="16" t="s">
        <v>49</v>
      </c>
      <c r="L23" s="16">
        <v>1275</v>
      </c>
      <c r="M23" s="16" t="s">
        <v>38</v>
      </c>
      <c r="N23" s="32">
        <v>43983</v>
      </c>
      <c r="O23" s="10">
        <v>36</v>
      </c>
      <c r="P23" s="36">
        <v>593</v>
      </c>
      <c r="Q23" s="94">
        <v>0</v>
      </c>
      <c r="R23" s="102">
        <f t="shared" si="0"/>
        <v>0</v>
      </c>
    </row>
    <row r="24" spans="1:18" ht="42.6" customHeight="1" x14ac:dyDescent="0.25">
      <c r="A24" s="76" t="s">
        <v>46</v>
      </c>
      <c r="B24" s="30" t="s">
        <v>94</v>
      </c>
      <c r="C24" s="16" t="s">
        <v>42</v>
      </c>
      <c r="D24" s="31" t="s">
        <v>79</v>
      </c>
      <c r="E24" s="16">
        <v>2001</v>
      </c>
      <c r="F24" s="16" t="s">
        <v>95</v>
      </c>
      <c r="G24" s="31" t="s">
        <v>96</v>
      </c>
      <c r="H24" s="16" t="s">
        <v>45</v>
      </c>
      <c r="I24" s="16" t="s">
        <v>26</v>
      </c>
      <c r="J24" s="16" t="s">
        <v>26</v>
      </c>
      <c r="K24" s="16" t="s">
        <v>27</v>
      </c>
      <c r="L24" s="16">
        <v>100</v>
      </c>
      <c r="M24" s="16" t="s">
        <v>38</v>
      </c>
      <c r="N24" s="32">
        <v>43983</v>
      </c>
      <c r="O24" s="10">
        <v>36</v>
      </c>
      <c r="P24" s="36">
        <v>98</v>
      </c>
      <c r="Q24" s="94">
        <v>0</v>
      </c>
      <c r="R24" s="102">
        <f t="shared" si="0"/>
        <v>0</v>
      </c>
    </row>
    <row r="25" spans="1:18" ht="42.6" customHeight="1" x14ac:dyDescent="0.25">
      <c r="A25" s="76" t="s">
        <v>46</v>
      </c>
      <c r="B25" s="30" t="s">
        <v>97</v>
      </c>
      <c r="C25" s="16" t="s">
        <v>98</v>
      </c>
      <c r="D25" s="31" t="s">
        <v>99</v>
      </c>
      <c r="E25" s="16">
        <v>1998</v>
      </c>
      <c r="F25" s="16">
        <v>1732</v>
      </c>
      <c r="G25" s="31" t="s">
        <v>100</v>
      </c>
      <c r="H25" s="16" t="s">
        <v>33</v>
      </c>
      <c r="I25" s="16" t="s">
        <v>30</v>
      </c>
      <c r="J25" s="16" t="s">
        <v>30</v>
      </c>
      <c r="K25" s="16" t="s">
        <v>49</v>
      </c>
      <c r="L25" s="16">
        <v>1600</v>
      </c>
      <c r="M25" s="16" t="s">
        <v>36</v>
      </c>
      <c r="N25" s="32">
        <v>43983</v>
      </c>
      <c r="O25" s="10">
        <v>36</v>
      </c>
      <c r="P25" s="33">
        <v>593</v>
      </c>
      <c r="Q25" s="94">
        <v>0</v>
      </c>
      <c r="R25" s="102">
        <f t="shared" si="0"/>
        <v>0</v>
      </c>
    </row>
    <row r="26" spans="1:18" ht="42.6" customHeight="1" x14ac:dyDescent="0.25">
      <c r="A26" s="76" t="s">
        <v>46</v>
      </c>
      <c r="B26" s="30" t="s">
        <v>101</v>
      </c>
      <c r="C26" s="16" t="s">
        <v>98</v>
      </c>
      <c r="D26" s="31" t="s">
        <v>99</v>
      </c>
      <c r="E26" s="16">
        <v>1998</v>
      </c>
      <c r="F26" s="16">
        <v>1733</v>
      </c>
      <c r="G26" s="31" t="s">
        <v>102</v>
      </c>
      <c r="H26" s="16" t="s">
        <v>33</v>
      </c>
      <c r="I26" s="16" t="s">
        <v>30</v>
      </c>
      <c r="J26" s="16" t="s">
        <v>30</v>
      </c>
      <c r="K26" s="16" t="s">
        <v>49</v>
      </c>
      <c r="L26" s="16">
        <v>1600</v>
      </c>
      <c r="M26" s="16" t="s">
        <v>36</v>
      </c>
      <c r="N26" s="32">
        <v>43983</v>
      </c>
      <c r="O26" s="10">
        <v>36</v>
      </c>
      <c r="P26" s="33">
        <v>593</v>
      </c>
      <c r="Q26" s="94">
        <v>0</v>
      </c>
      <c r="R26" s="102">
        <f t="shared" si="0"/>
        <v>0</v>
      </c>
    </row>
    <row r="27" spans="1:18" ht="42.6" customHeight="1" x14ac:dyDescent="0.25">
      <c r="A27" s="76" t="s">
        <v>46</v>
      </c>
      <c r="B27" s="30" t="s">
        <v>103</v>
      </c>
      <c r="C27" s="16" t="s">
        <v>87</v>
      </c>
      <c r="D27" s="31" t="s">
        <v>104</v>
      </c>
      <c r="E27" s="16">
        <v>1995</v>
      </c>
      <c r="F27" s="16" t="s">
        <v>105</v>
      </c>
      <c r="G27" s="31" t="s">
        <v>106</v>
      </c>
      <c r="H27" s="16" t="s">
        <v>25</v>
      </c>
      <c r="I27" s="16" t="s">
        <v>30</v>
      </c>
      <c r="J27" s="16" t="s">
        <v>26</v>
      </c>
      <c r="K27" s="16" t="s">
        <v>27</v>
      </c>
      <c r="L27" s="16">
        <v>1600</v>
      </c>
      <c r="M27" s="16" t="s">
        <v>40</v>
      </c>
      <c r="N27" s="32">
        <v>43983</v>
      </c>
      <c r="O27" s="10">
        <v>36</v>
      </c>
      <c r="P27" s="33">
        <v>593</v>
      </c>
      <c r="Q27" s="94">
        <v>0</v>
      </c>
      <c r="R27" s="102">
        <f t="shared" si="0"/>
        <v>0</v>
      </c>
    </row>
    <row r="28" spans="1:18" ht="42.6" customHeight="1" x14ac:dyDescent="0.25">
      <c r="A28" s="76" t="s">
        <v>46</v>
      </c>
      <c r="B28" s="30" t="s">
        <v>107</v>
      </c>
      <c r="C28" s="16" t="s">
        <v>87</v>
      </c>
      <c r="D28" s="31" t="s">
        <v>104</v>
      </c>
      <c r="E28" s="16">
        <v>1995</v>
      </c>
      <c r="F28" s="16" t="s">
        <v>108</v>
      </c>
      <c r="G28" s="31" t="s">
        <v>106</v>
      </c>
      <c r="H28" s="16" t="s">
        <v>25</v>
      </c>
      <c r="I28" s="16" t="s">
        <v>30</v>
      </c>
      <c r="J28" s="16" t="s">
        <v>26</v>
      </c>
      <c r="K28" s="16" t="s">
        <v>27</v>
      </c>
      <c r="L28" s="16">
        <v>1600</v>
      </c>
      <c r="M28" s="16" t="s">
        <v>40</v>
      </c>
      <c r="N28" s="32">
        <v>43983</v>
      </c>
      <c r="O28" s="10">
        <v>36</v>
      </c>
      <c r="P28" s="33">
        <v>593</v>
      </c>
      <c r="Q28" s="94">
        <v>0</v>
      </c>
      <c r="R28" s="102">
        <f t="shared" si="0"/>
        <v>0</v>
      </c>
    </row>
    <row r="29" spans="1:18" ht="42.6" customHeight="1" x14ac:dyDescent="0.25">
      <c r="A29" s="76" t="s">
        <v>46</v>
      </c>
      <c r="B29" s="30" t="s">
        <v>109</v>
      </c>
      <c r="C29" s="16" t="s">
        <v>87</v>
      </c>
      <c r="D29" s="31" t="s">
        <v>110</v>
      </c>
      <c r="E29" s="16">
        <v>2002</v>
      </c>
      <c r="F29" s="16" t="s">
        <v>111</v>
      </c>
      <c r="G29" s="31" t="s">
        <v>112</v>
      </c>
      <c r="H29" s="16" t="s">
        <v>25</v>
      </c>
      <c r="I29" s="16" t="s">
        <v>26</v>
      </c>
      <c r="J29" s="16" t="s">
        <v>26</v>
      </c>
      <c r="K29" s="16" t="s">
        <v>27</v>
      </c>
      <c r="L29" s="16">
        <v>1250</v>
      </c>
      <c r="M29" s="16" t="s">
        <v>40</v>
      </c>
      <c r="N29" s="32">
        <v>43983</v>
      </c>
      <c r="O29" s="10">
        <v>36</v>
      </c>
      <c r="P29" s="33">
        <v>593</v>
      </c>
      <c r="Q29" s="94">
        <v>0</v>
      </c>
      <c r="R29" s="102">
        <f t="shared" si="0"/>
        <v>0</v>
      </c>
    </row>
    <row r="30" spans="1:18" ht="42.6" customHeight="1" x14ac:dyDescent="0.25">
      <c r="A30" s="76" t="s">
        <v>46</v>
      </c>
      <c r="B30" s="30" t="s">
        <v>113</v>
      </c>
      <c r="C30" s="16" t="s">
        <v>87</v>
      </c>
      <c r="D30" s="31" t="s">
        <v>114</v>
      </c>
      <c r="E30" s="16">
        <v>2004</v>
      </c>
      <c r="F30" s="16" t="s">
        <v>115</v>
      </c>
      <c r="G30" s="31" t="s">
        <v>116</v>
      </c>
      <c r="H30" s="16" t="s">
        <v>25</v>
      </c>
      <c r="I30" s="16" t="s">
        <v>26</v>
      </c>
      <c r="J30" s="16" t="s">
        <v>26</v>
      </c>
      <c r="K30" s="16" t="s">
        <v>27</v>
      </c>
      <c r="L30" s="16">
        <v>500</v>
      </c>
      <c r="M30" s="16" t="s">
        <v>36</v>
      </c>
      <c r="N30" s="32">
        <v>43983</v>
      </c>
      <c r="O30" s="10">
        <v>36</v>
      </c>
      <c r="P30" s="33">
        <v>495</v>
      </c>
      <c r="Q30" s="94">
        <v>0</v>
      </c>
      <c r="R30" s="102">
        <f t="shared" si="0"/>
        <v>0</v>
      </c>
    </row>
    <row r="31" spans="1:18" ht="42.6" customHeight="1" x14ac:dyDescent="0.25">
      <c r="A31" s="76" t="s">
        <v>46</v>
      </c>
      <c r="B31" s="30" t="s">
        <v>117</v>
      </c>
      <c r="C31" s="16" t="s">
        <v>42</v>
      </c>
      <c r="D31" s="16" t="s">
        <v>118</v>
      </c>
      <c r="E31" s="16">
        <v>2017</v>
      </c>
      <c r="F31" s="16">
        <v>388217</v>
      </c>
      <c r="G31" s="31" t="s">
        <v>119</v>
      </c>
      <c r="H31" s="16" t="s">
        <v>25</v>
      </c>
      <c r="I31" s="16" t="s">
        <v>26</v>
      </c>
      <c r="J31" s="16" t="s">
        <v>26</v>
      </c>
      <c r="K31" s="16" t="s">
        <v>27</v>
      </c>
      <c r="L31" s="16">
        <v>1000</v>
      </c>
      <c r="M31" s="37" t="s">
        <v>40</v>
      </c>
      <c r="N31" s="32">
        <v>43983</v>
      </c>
      <c r="O31" s="10">
        <v>36</v>
      </c>
      <c r="P31" s="33">
        <v>495</v>
      </c>
      <c r="Q31" s="94">
        <v>0</v>
      </c>
      <c r="R31" s="102">
        <f t="shared" si="0"/>
        <v>0</v>
      </c>
    </row>
    <row r="32" spans="1:18" ht="42.6" customHeight="1" x14ac:dyDescent="0.25">
      <c r="A32" s="76" t="s">
        <v>46</v>
      </c>
      <c r="B32" s="30" t="s">
        <v>120</v>
      </c>
      <c r="C32" s="16" t="s">
        <v>42</v>
      </c>
      <c r="D32" s="16" t="s">
        <v>121</v>
      </c>
      <c r="E32" s="16">
        <v>2019</v>
      </c>
      <c r="F32" s="16">
        <v>422519</v>
      </c>
      <c r="G32" s="31" t="s">
        <v>122</v>
      </c>
      <c r="H32" s="16" t="s">
        <v>45</v>
      </c>
      <c r="I32" s="16" t="s">
        <v>26</v>
      </c>
      <c r="J32" s="16" t="s">
        <v>26</v>
      </c>
      <c r="K32" s="16" t="s">
        <v>27</v>
      </c>
      <c r="L32" s="16">
        <v>100</v>
      </c>
      <c r="M32" s="37" t="s">
        <v>123</v>
      </c>
      <c r="N32" s="32">
        <v>43983</v>
      </c>
      <c r="O32" s="16">
        <v>36</v>
      </c>
      <c r="P32" s="33">
        <v>98</v>
      </c>
      <c r="Q32" s="94">
        <v>0</v>
      </c>
      <c r="R32" s="102">
        <f t="shared" si="0"/>
        <v>0</v>
      </c>
    </row>
    <row r="33" spans="1:18" ht="42.6" customHeight="1" x14ac:dyDescent="0.25">
      <c r="A33" s="76" t="s">
        <v>46</v>
      </c>
      <c r="B33" s="30" t="s">
        <v>124</v>
      </c>
      <c r="C33" s="16" t="s">
        <v>42</v>
      </c>
      <c r="D33" s="16" t="s">
        <v>121</v>
      </c>
      <c r="E33" s="16">
        <v>2019</v>
      </c>
      <c r="F33" s="16">
        <v>422419</v>
      </c>
      <c r="G33" s="31" t="s">
        <v>125</v>
      </c>
      <c r="H33" s="16" t="s">
        <v>45</v>
      </c>
      <c r="I33" s="16" t="s">
        <v>26</v>
      </c>
      <c r="J33" s="16" t="s">
        <v>26</v>
      </c>
      <c r="K33" s="16" t="s">
        <v>27</v>
      </c>
      <c r="L33" s="16">
        <v>100</v>
      </c>
      <c r="M33" s="37" t="s">
        <v>37</v>
      </c>
      <c r="N33" s="32">
        <v>43983</v>
      </c>
      <c r="O33" s="16">
        <v>36</v>
      </c>
      <c r="P33" s="33">
        <v>98</v>
      </c>
      <c r="Q33" s="94">
        <v>0</v>
      </c>
      <c r="R33" s="102">
        <f t="shared" si="0"/>
        <v>0</v>
      </c>
    </row>
    <row r="34" spans="1:18" ht="74.25" customHeight="1" x14ac:dyDescent="0.25">
      <c r="A34" s="76" t="s">
        <v>46</v>
      </c>
      <c r="B34" s="30" t="s">
        <v>126</v>
      </c>
      <c r="C34" s="16" t="s">
        <v>42</v>
      </c>
      <c r="D34" s="16" t="s">
        <v>127</v>
      </c>
      <c r="E34" s="16">
        <v>2018</v>
      </c>
      <c r="F34" s="16">
        <v>399918</v>
      </c>
      <c r="G34" s="31" t="s">
        <v>128</v>
      </c>
      <c r="H34" s="16" t="s">
        <v>25</v>
      </c>
      <c r="I34" s="16" t="s">
        <v>129</v>
      </c>
      <c r="J34" s="16" t="s">
        <v>30</v>
      </c>
      <c r="K34" s="16" t="s">
        <v>27</v>
      </c>
      <c r="L34" s="16">
        <v>2000</v>
      </c>
      <c r="M34" s="37" t="s">
        <v>123</v>
      </c>
      <c r="N34" s="32">
        <v>43983</v>
      </c>
      <c r="O34" s="10">
        <v>36</v>
      </c>
      <c r="P34" s="33">
        <v>495</v>
      </c>
      <c r="Q34" s="94">
        <v>0</v>
      </c>
      <c r="R34" s="102">
        <f t="shared" si="0"/>
        <v>0</v>
      </c>
    </row>
    <row r="35" spans="1:18" ht="57" customHeight="1" x14ac:dyDescent="0.25">
      <c r="A35" s="76" t="s">
        <v>46</v>
      </c>
      <c r="B35" s="30" t="s">
        <v>130</v>
      </c>
      <c r="C35" s="16" t="s">
        <v>42</v>
      </c>
      <c r="D35" s="16" t="s">
        <v>131</v>
      </c>
      <c r="E35" s="16">
        <v>2012</v>
      </c>
      <c r="F35" s="16">
        <v>238112</v>
      </c>
      <c r="G35" s="31" t="s">
        <v>132</v>
      </c>
      <c r="H35" s="16" t="s">
        <v>25</v>
      </c>
      <c r="I35" s="16" t="s">
        <v>26</v>
      </c>
      <c r="J35" s="16" t="s">
        <v>26</v>
      </c>
      <c r="K35" s="16" t="s">
        <v>27</v>
      </c>
      <c r="L35" s="16">
        <v>1600</v>
      </c>
      <c r="M35" s="37" t="s">
        <v>133</v>
      </c>
      <c r="N35" s="38">
        <v>43983</v>
      </c>
      <c r="O35" s="10">
        <v>36</v>
      </c>
      <c r="P35" s="33">
        <v>495</v>
      </c>
      <c r="Q35" s="94">
        <v>0</v>
      </c>
      <c r="R35" s="102">
        <f t="shared" si="0"/>
        <v>0</v>
      </c>
    </row>
    <row r="36" spans="1:18" ht="60" customHeight="1" thickBot="1" x14ac:dyDescent="0.3">
      <c r="A36" s="77" t="s">
        <v>46</v>
      </c>
      <c r="B36" s="39" t="s">
        <v>134</v>
      </c>
      <c r="C36" s="40" t="s">
        <v>42</v>
      </c>
      <c r="D36" s="40" t="s">
        <v>135</v>
      </c>
      <c r="E36" s="40">
        <v>2012</v>
      </c>
      <c r="F36" s="40">
        <v>238012</v>
      </c>
      <c r="G36" s="41" t="s">
        <v>136</v>
      </c>
      <c r="H36" s="40" t="s">
        <v>25</v>
      </c>
      <c r="I36" s="40" t="s">
        <v>26</v>
      </c>
      <c r="J36" s="40" t="s">
        <v>26</v>
      </c>
      <c r="K36" s="40" t="s">
        <v>27</v>
      </c>
      <c r="L36" s="40">
        <v>1600</v>
      </c>
      <c r="M36" s="42" t="s">
        <v>133</v>
      </c>
      <c r="N36" s="38">
        <v>43983</v>
      </c>
      <c r="O36" s="18">
        <v>36</v>
      </c>
      <c r="P36" s="43">
        <v>495</v>
      </c>
      <c r="Q36" s="95">
        <v>0</v>
      </c>
      <c r="R36" s="104">
        <f t="shared" si="0"/>
        <v>0</v>
      </c>
    </row>
    <row r="37" spans="1:18" ht="42.6" customHeight="1" x14ac:dyDescent="0.25">
      <c r="A37" s="79" t="s">
        <v>138</v>
      </c>
      <c r="B37" s="51" t="s">
        <v>24</v>
      </c>
      <c r="C37" s="44" t="s">
        <v>87</v>
      </c>
      <c r="D37" s="45" t="s">
        <v>139</v>
      </c>
      <c r="E37" s="44">
        <v>1990</v>
      </c>
      <c r="F37" s="44" t="s">
        <v>140</v>
      </c>
      <c r="G37" s="45" t="s">
        <v>141</v>
      </c>
      <c r="H37" s="44" t="s">
        <v>45</v>
      </c>
      <c r="I37" s="44" t="s">
        <v>26</v>
      </c>
      <c r="J37" s="44" t="s">
        <v>26</v>
      </c>
      <c r="K37" s="44" t="s">
        <v>70</v>
      </c>
      <c r="L37" s="44">
        <v>500</v>
      </c>
      <c r="M37" s="44" t="s">
        <v>40</v>
      </c>
      <c r="N37" s="52">
        <v>43983</v>
      </c>
      <c r="O37" s="6">
        <v>36</v>
      </c>
      <c r="P37" s="46">
        <v>296</v>
      </c>
      <c r="Q37" s="96">
        <v>0</v>
      </c>
      <c r="R37" s="101">
        <f t="shared" si="0"/>
        <v>0</v>
      </c>
    </row>
    <row r="38" spans="1:18" ht="42.6" customHeight="1" x14ac:dyDescent="0.25">
      <c r="A38" s="80" t="s">
        <v>138</v>
      </c>
      <c r="B38" s="30" t="s">
        <v>43</v>
      </c>
      <c r="C38" s="16" t="s">
        <v>87</v>
      </c>
      <c r="D38" s="31" t="s">
        <v>142</v>
      </c>
      <c r="E38" s="16">
        <v>1990</v>
      </c>
      <c r="F38" s="16" t="s">
        <v>143</v>
      </c>
      <c r="G38" s="31" t="s">
        <v>144</v>
      </c>
      <c r="H38" s="16" t="s">
        <v>45</v>
      </c>
      <c r="I38" s="16" t="s">
        <v>26</v>
      </c>
      <c r="J38" s="16" t="s">
        <v>26</v>
      </c>
      <c r="K38" s="16" t="s">
        <v>27</v>
      </c>
      <c r="L38" s="16">
        <v>500</v>
      </c>
      <c r="M38" s="16" t="s">
        <v>40</v>
      </c>
      <c r="N38" s="53">
        <v>43983</v>
      </c>
      <c r="O38" s="10">
        <v>36</v>
      </c>
      <c r="P38" s="33">
        <v>296</v>
      </c>
      <c r="Q38" s="94">
        <v>0</v>
      </c>
      <c r="R38" s="102">
        <f t="shared" si="0"/>
        <v>0</v>
      </c>
    </row>
    <row r="39" spans="1:18" ht="42.6" customHeight="1" x14ac:dyDescent="0.25">
      <c r="A39" s="80" t="s">
        <v>138</v>
      </c>
      <c r="B39" s="30" t="s">
        <v>44</v>
      </c>
      <c r="C39" s="16" t="s">
        <v>87</v>
      </c>
      <c r="D39" s="31" t="s">
        <v>142</v>
      </c>
      <c r="E39" s="16">
        <v>1990</v>
      </c>
      <c r="F39" s="16" t="s">
        <v>145</v>
      </c>
      <c r="G39" s="31" t="s">
        <v>146</v>
      </c>
      <c r="H39" s="16" t="s">
        <v>45</v>
      </c>
      <c r="I39" s="16" t="s">
        <v>26</v>
      </c>
      <c r="J39" s="16" t="s">
        <v>26</v>
      </c>
      <c r="K39" s="16" t="s">
        <v>27</v>
      </c>
      <c r="L39" s="16">
        <v>500</v>
      </c>
      <c r="M39" s="16" t="s">
        <v>40</v>
      </c>
      <c r="N39" s="53">
        <v>43983</v>
      </c>
      <c r="O39" s="10">
        <v>36</v>
      </c>
      <c r="P39" s="33">
        <v>296</v>
      </c>
      <c r="Q39" s="94">
        <v>0</v>
      </c>
      <c r="R39" s="102">
        <f t="shared" si="0"/>
        <v>0</v>
      </c>
    </row>
    <row r="40" spans="1:18" ht="42.6" customHeight="1" x14ac:dyDescent="0.25">
      <c r="A40" s="80" t="s">
        <v>138</v>
      </c>
      <c r="B40" s="30" t="s">
        <v>56</v>
      </c>
      <c r="C40" s="16" t="s">
        <v>87</v>
      </c>
      <c r="D40" s="31" t="s">
        <v>139</v>
      </c>
      <c r="E40" s="16">
        <v>1990</v>
      </c>
      <c r="F40" s="16" t="s">
        <v>147</v>
      </c>
      <c r="G40" s="31" t="s">
        <v>148</v>
      </c>
      <c r="H40" s="16" t="s">
        <v>25</v>
      </c>
      <c r="I40" s="16" t="s">
        <v>26</v>
      </c>
      <c r="J40" s="16" t="s">
        <v>26</v>
      </c>
      <c r="K40" s="16" t="s">
        <v>27</v>
      </c>
      <c r="L40" s="16">
        <v>500</v>
      </c>
      <c r="M40" s="16" t="s">
        <v>40</v>
      </c>
      <c r="N40" s="53">
        <v>43983</v>
      </c>
      <c r="O40" s="10">
        <v>36</v>
      </c>
      <c r="P40" s="33">
        <v>296</v>
      </c>
      <c r="Q40" s="94">
        <v>0</v>
      </c>
      <c r="R40" s="102">
        <f t="shared" si="0"/>
        <v>0</v>
      </c>
    </row>
    <row r="41" spans="1:18" ht="42.6" customHeight="1" x14ac:dyDescent="0.25">
      <c r="A41" s="80" t="s">
        <v>138</v>
      </c>
      <c r="B41" s="30" t="s">
        <v>62</v>
      </c>
      <c r="C41" s="16" t="s">
        <v>87</v>
      </c>
      <c r="D41" s="31" t="s">
        <v>142</v>
      </c>
      <c r="E41" s="16">
        <v>1990</v>
      </c>
      <c r="F41" s="16" t="s">
        <v>149</v>
      </c>
      <c r="G41" s="31" t="s">
        <v>150</v>
      </c>
      <c r="H41" s="16" t="s">
        <v>45</v>
      </c>
      <c r="I41" s="16" t="s">
        <v>26</v>
      </c>
      <c r="J41" s="16" t="s">
        <v>26</v>
      </c>
      <c r="K41" s="16" t="s">
        <v>27</v>
      </c>
      <c r="L41" s="16">
        <v>500</v>
      </c>
      <c r="M41" s="16" t="s">
        <v>40</v>
      </c>
      <c r="N41" s="53">
        <v>43983</v>
      </c>
      <c r="O41" s="10">
        <v>36</v>
      </c>
      <c r="P41" s="33">
        <v>296</v>
      </c>
      <c r="Q41" s="94">
        <v>0</v>
      </c>
      <c r="R41" s="102">
        <f t="shared" si="0"/>
        <v>0</v>
      </c>
    </row>
    <row r="42" spans="1:18" ht="42.6" customHeight="1" x14ac:dyDescent="0.25">
      <c r="A42" s="80" t="s">
        <v>138</v>
      </c>
      <c r="B42" s="30" t="s">
        <v>66</v>
      </c>
      <c r="C42" s="16" t="s">
        <v>87</v>
      </c>
      <c r="D42" s="31" t="s">
        <v>142</v>
      </c>
      <c r="E42" s="16">
        <v>1990</v>
      </c>
      <c r="F42" s="16" t="s">
        <v>151</v>
      </c>
      <c r="G42" s="31" t="s">
        <v>152</v>
      </c>
      <c r="H42" s="16" t="s">
        <v>45</v>
      </c>
      <c r="I42" s="16" t="s">
        <v>26</v>
      </c>
      <c r="J42" s="16" t="s">
        <v>26</v>
      </c>
      <c r="K42" s="16" t="s">
        <v>70</v>
      </c>
      <c r="L42" s="16">
        <v>500</v>
      </c>
      <c r="M42" s="16" t="s">
        <v>40</v>
      </c>
      <c r="N42" s="53">
        <v>43983</v>
      </c>
      <c r="O42" s="10">
        <v>36</v>
      </c>
      <c r="P42" s="33">
        <v>296</v>
      </c>
      <c r="Q42" s="94">
        <v>0</v>
      </c>
      <c r="R42" s="102">
        <f t="shared" ref="R42:R81" si="1">Q42*O42</f>
        <v>0</v>
      </c>
    </row>
    <row r="43" spans="1:18" ht="42.6" customHeight="1" x14ac:dyDescent="0.25">
      <c r="A43" s="80" t="s">
        <v>138</v>
      </c>
      <c r="B43" s="30" t="s">
        <v>71</v>
      </c>
      <c r="C43" s="16" t="s">
        <v>87</v>
      </c>
      <c r="D43" s="31" t="s">
        <v>139</v>
      </c>
      <c r="E43" s="16">
        <v>1990</v>
      </c>
      <c r="F43" s="16" t="s">
        <v>153</v>
      </c>
      <c r="G43" s="31" t="s">
        <v>154</v>
      </c>
      <c r="H43" s="16" t="s">
        <v>45</v>
      </c>
      <c r="I43" s="16" t="s">
        <v>26</v>
      </c>
      <c r="J43" s="16" t="s">
        <v>26</v>
      </c>
      <c r="K43" s="16" t="s">
        <v>70</v>
      </c>
      <c r="L43" s="16">
        <v>500</v>
      </c>
      <c r="M43" s="16" t="s">
        <v>38</v>
      </c>
      <c r="N43" s="53">
        <v>43983</v>
      </c>
      <c r="O43" s="10">
        <v>36</v>
      </c>
      <c r="P43" s="33">
        <v>296</v>
      </c>
      <c r="Q43" s="94">
        <v>0</v>
      </c>
      <c r="R43" s="102">
        <f t="shared" si="1"/>
        <v>0</v>
      </c>
    </row>
    <row r="44" spans="1:18" ht="42.6" customHeight="1" x14ac:dyDescent="0.25">
      <c r="A44" s="80" t="s">
        <v>138</v>
      </c>
      <c r="B44" s="30" t="s">
        <v>75</v>
      </c>
      <c r="C44" s="16" t="s">
        <v>87</v>
      </c>
      <c r="D44" s="31" t="s">
        <v>142</v>
      </c>
      <c r="E44" s="16">
        <v>2000</v>
      </c>
      <c r="F44" s="16" t="s">
        <v>155</v>
      </c>
      <c r="G44" s="31" t="s">
        <v>156</v>
      </c>
      <c r="H44" s="16" t="s">
        <v>45</v>
      </c>
      <c r="I44" s="16" t="s">
        <v>30</v>
      </c>
      <c r="J44" s="16" t="s">
        <v>26</v>
      </c>
      <c r="K44" s="16" t="s">
        <v>27</v>
      </c>
      <c r="L44" s="16">
        <v>500</v>
      </c>
      <c r="M44" s="16" t="s">
        <v>36</v>
      </c>
      <c r="N44" s="53">
        <v>43983</v>
      </c>
      <c r="O44" s="10">
        <v>36</v>
      </c>
      <c r="P44" s="33">
        <v>346</v>
      </c>
      <c r="Q44" s="94">
        <v>0</v>
      </c>
      <c r="R44" s="102">
        <f t="shared" si="1"/>
        <v>0</v>
      </c>
    </row>
    <row r="45" spans="1:18" ht="42.6" customHeight="1" x14ac:dyDescent="0.25">
      <c r="A45" s="80" t="s">
        <v>138</v>
      </c>
      <c r="B45" s="30" t="s">
        <v>78</v>
      </c>
      <c r="C45" s="16" t="s">
        <v>87</v>
      </c>
      <c r="D45" s="31" t="s">
        <v>142</v>
      </c>
      <c r="E45" s="16">
        <v>2000</v>
      </c>
      <c r="F45" s="16" t="s">
        <v>157</v>
      </c>
      <c r="G45" s="31" t="s">
        <v>158</v>
      </c>
      <c r="H45" s="16" t="s">
        <v>45</v>
      </c>
      <c r="I45" s="16" t="s">
        <v>30</v>
      </c>
      <c r="J45" s="16" t="s">
        <v>26</v>
      </c>
      <c r="K45" s="16" t="s">
        <v>27</v>
      </c>
      <c r="L45" s="16">
        <v>500</v>
      </c>
      <c r="M45" s="16" t="s">
        <v>36</v>
      </c>
      <c r="N45" s="53">
        <v>43983</v>
      </c>
      <c r="O45" s="13">
        <v>36</v>
      </c>
      <c r="P45" s="33">
        <v>346</v>
      </c>
      <c r="Q45" s="94">
        <v>0</v>
      </c>
      <c r="R45" s="102">
        <f t="shared" si="1"/>
        <v>0</v>
      </c>
    </row>
    <row r="46" spans="1:18" ht="42.6" customHeight="1" x14ac:dyDescent="0.25">
      <c r="A46" s="80" t="s">
        <v>138</v>
      </c>
      <c r="B46" s="30" t="s">
        <v>82</v>
      </c>
      <c r="C46" s="16" t="s">
        <v>87</v>
      </c>
      <c r="D46" s="31" t="s">
        <v>142</v>
      </c>
      <c r="E46" s="16">
        <v>2000</v>
      </c>
      <c r="F46" s="16" t="s">
        <v>159</v>
      </c>
      <c r="G46" s="31" t="s">
        <v>160</v>
      </c>
      <c r="H46" s="16" t="s">
        <v>45</v>
      </c>
      <c r="I46" s="16" t="s">
        <v>30</v>
      </c>
      <c r="J46" s="16" t="s">
        <v>26</v>
      </c>
      <c r="K46" s="16" t="s">
        <v>27</v>
      </c>
      <c r="L46" s="16">
        <v>500</v>
      </c>
      <c r="M46" s="16" t="s">
        <v>36</v>
      </c>
      <c r="N46" s="53">
        <v>43983</v>
      </c>
      <c r="O46" s="10">
        <v>36</v>
      </c>
      <c r="P46" s="33">
        <v>346</v>
      </c>
      <c r="Q46" s="94">
        <v>0</v>
      </c>
      <c r="R46" s="102">
        <f t="shared" si="1"/>
        <v>0</v>
      </c>
    </row>
    <row r="47" spans="1:18" ht="42.6" customHeight="1" x14ac:dyDescent="0.25">
      <c r="A47" s="80" t="s">
        <v>138</v>
      </c>
      <c r="B47" s="30" t="s">
        <v>86</v>
      </c>
      <c r="C47" s="16" t="s">
        <v>87</v>
      </c>
      <c r="D47" s="31" t="s">
        <v>142</v>
      </c>
      <c r="E47" s="16">
        <v>2000</v>
      </c>
      <c r="F47" s="16" t="s">
        <v>161</v>
      </c>
      <c r="G47" s="31" t="s">
        <v>162</v>
      </c>
      <c r="H47" s="16" t="s">
        <v>45</v>
      </c>
      <c r="I47" s="16" t="s">
        <v>30</v>
      </c>
      <c r="J47" s="16" t="s">
        <v>26</v>
      </c>
      <c r="K47" s="16" t="s">
        <v>27</v>
      </c>
      <c r="L47" s="16">
        <v>500</v>
      </c>
      <c r="M47" s="16" t="s">
        <v>36</v>
      </c>
      <c r="N47" s="53">
        <v>43983</v>
      </c>
      <c r="O47" s="10">
        <v>36</v>
      </c>
      <c r="P47" s="33">
        <v>346</v>
      </c>
      <c r="Q47" s="94">
        <v>0</v>
      </c>
      <c r="R47" s="102">
        <f t="shared" si="1"/>
        <v>0</v>
      </c>
    </row>
    <row r="48" spans="1:18" ht="42.6" customHeight="1" x14ac:dyDescent="0.25">
      <c r="A48" s="80" t="s">
        <v>138</v>
      </c>
      <c r="B48" s="30" t="s">
        <v>90</v>
      </c>
      <c r="C48" s="16" t="s">
        <v>87</v>
      </c>
      <c r="D48" s="31" t="s">
        <v>142</v>
      </c>
      <c r="E48" s="16">
        <v>2000</v>
      </c>
      <c r="F48" s="16" t="s">
        <v>163</v>
      </c>
      <c r="G48" s="31" t="s">
        <v>164</v>
      </c>
      <c r="H48" s="16" t="s">
        <v>45</v>
      </c>
      <c r="I48" s="16" t="s">
        <v>30</v>
      </c>
      <c r="J48" s="16" t="s">
        <v>26</v>
      </c>
      <c r="K48" s="16" t="s">
        <v>27</v>
      </c>
      <c r="L48" s="16">
        <v>500</v>
      </c>
      <c r="M48" s="16" t="s">
        <v>36</v>
      </c>
      <c r="N48" s="53">
        <v>43983</v>
      </c>
      <c r="O48" s="10">
        <v>36</v>
      </c>
      <c r="P48" s="33">
        <v>346</v>
      </c>
      <c r="Q48" s="94">
        <v>0</v>
      </c>
      <c r="R48" s="102">
        <f t="shared" si="1"/>
        <v>0</v>
      </c>
    </row>
    <row r="49" spans="1:18" ht="42.6" customHeight="1" x14ac:dyDescent="0.25">
      <c r="A49" s="80" t="s">
        <v>138</v>
      </c>
      <c r="B49" s="30" t="s">
        <v>91</v>
      </c>
      <c r="C49" s="16" t="s">
        <v>87</v>
      </c>
      <c r="D49" s="31" t="s">
        <v>142</v>
      </c>
      <c r="E49" s="16">
        <v>1990</v>
      </c>
      <c r="F49" s="16" t="s">
        <v>165</v>
      </c>
      <c r="G49" s="31" t="s">
        <v>166</v>
      </c>
      <c r="H49" s="16" t="s">
        <v>45</v>
      </c>
      <c r="I49" s="16" t="s">
        <v>30</v>
      </c>
      <c r="J49" s="16" t="s">
        <v>26</v>
      </c>
      <c r="K49" s="16" t="s">
        <v>27</v>
      </c>
      <c r="L49" s="16">
        <v>500</v>
      </c>
      <c r="M49" s="16" t="s">
        <v>36</v>
      </c>
      <c r="N49" s="53">
        <v>43983</v>
      </c>
      <c r="O49" s="10">
        <v>36</v>
      </c>
      <c r="P49" s="33">
        <v>346</v>
      </c>
      <c r="Q49" s="94">
        <v>0</v>
      </c>
      <c r="R49" s="102">
        <f t="shared" si="1"/>
        <v>0</v>
      </c>
    </row>
    <row r="50" spans="1:18" ht="42.6" customHeight="1" x14ac:dyDescent="0.25">
      <c r="A50" s="80" t="s">
        <v>138</v>
      </c>
      <c r="B50" s="30" t="s">
        <v>94</v>
      </c>
      <c r="C50" s="16" t="s">
        <v>87</v>
      </c>
      <c r="D50" s="31" t="s">
        <v>142</v>
      </c>
      <c r="E50" s="16">
        <v>1990</v>
      </c>
      <c r="F50" s="16" t="s">
        <v>167</v>
      </c>
      <c r="G50" s="31" t="s">
        <v>168</v>
      </c>
      <c r="H50" s="16" t="s">
        <v>45</v>
      </c>
      <c r="I50" s="16" t="s">
        <v>30</v>
      </c>
      <c r="J50" s="16" t="s">
        <v>26</v>
      </c>
      <c r="K50" s="16" t="s">
        <v>27</v>
      </c>
      <c r="L50" s="16">
        <v>500</v>
      </c>
      <c r="M50" s="16" t="s">
        <v>36</v>
      </c>
      <c r="N50" s="53">
        <v>43983</v>
      </c>
      <c r="O50" s="10">
        <v>36</v>
      </c>
      <c r="P50" s="33">
        <v>346</v>
      </c>
      <c r="Q50" s="94">
        <v>0</v>
      </c>
      <c r="R50" s="102">
        <f t="shared" si="1"/>
        <v>0</v>
      </c>
    </row>
    <row r="51" spans="1:18" ht="42.6" customHeight="1" x14ac:dyDescent="0.25">
      <c r="A51" s="80" t="s">
        <v>138</v>
      </c>
      <c r="B51" s="30" t="s">
        <v>97</v>
      </c>
      <c r="C51" s="16" t="s">
        <v>87</v>
      </c>
      <c r="D51" s="31" t="s">
        <v>142</v>
      </c>
      <c r="E51" s="16">
        <v>1990</v>
      </c>
      <c r="F51" s="16" t="s">
        <v>169</v>
      </c>
      <c r="G51" s="31" t="s">
        <v>170</v>
      </c>
      <c r="H51" s="16" t="s">
        <v>45</v>
      </c>
      <c r="I51" s="16" t="s">
        <v>30</v>
      </c>
      <c r="J51" s="16" t="s">
        <v>26</v>
      </c>
      <c r="K51" s="16" t="s">
        <v>27</v>
      </c>
      <c r="L51" s="16">
        <v>500</v>
      </c>
      <c r="M51" s="16" t="s">
        <v>36</v>
      </c>
      <c r="N51" s="53">
        <v>43983</v>
      </c>
      <c r="O51" s="10">
        <v>36</v>
      </c>
      <c r="P51" s="33">
        <v>346</v>
      </c>
      <c r="Q51" s="94">
        <v>0</v>
      </c>
      <c r="R51" s="105">
        <f t="shared" si="1"/>
        <v>0</v>
      </c>
    </row>
    <row r="52" spans="1:18" ht="42.6" customHeight="1" x14ac:dyDescent="0.25">
      <c r="A52" s="80" t="s">
        <v>138</v>
      </c>
      <c r="B52" s="30" t="s">
        <v>101</v>
      </c>
      <c r="C52" s="16" t="s">
        <v>87</v>
      </c>
      <c r="D52" s="31" t="s">
        <v>142</v>
      </c>
      <c r="E52" s="16">
        <v>1990</v>
      </c>
      <c r="F52" s="16" t="s">
        <v>171</v>
      </c>
      <c r="G52" s="31" t="s">
        <v>172</v>
      </c>
      <c r="H52" s="16" t="s">
        <v>45</v>
      </c>
      <c r="I52" s="16" t="s">
        <v>30</v>
      </c>
      <c r="J52" s="16" t="s">
        <v>26</v>
      </c>
      <c r="K52" s="16" t="s">
        <v>27</v>
      </c>
      <c r="L52" s="16">
        <v>500</v>
      </c>
      <c r="M52" s="16" t="s">
        <v>36</v>
      </c>
      <c r="N52" s="53">
        <v>43983</v>
      </c>
      <c r="O52" s="10">
        <v>36</v>
      </c>
      <c r="P52" s="33">
        <v>346</v>
      </c>
      <c r="Q52" s="94">
        <v>0</v>
      </c>
      <c r="R52" s="102">
        <f t="shared" si="1"/>
        <v>0</v>
      </c>
    </row>
    <row r="53" spans="1:18" ht="42.6" customHeight="1" x14ac:dyDescent="0.25">
      <c r="A53" s="80" t="s">
        <v>138</v>
      </c>
      <c r="B53" s="30" t="s">
        <v>103</v>
      </c>
      <c r="C53" s="16" t="s">
        <v>87</v>
      </c>
      <c r="D53" s="31" t="s">
        <v>142</v>
      </c>
      <c r="E53" s="16">
        <v>1990</v>
      </c>
      <c r="F53" s="16" t="s">
        <v>173</v>
      </c>
      <c r="G53" s="31" t="s">
        <v>174</v>
      </c>
      <c r="H53" s="16" t="s">
        <v>45</v>
      </c>
      <c r="I53" s="16" t="s">
        <v>30</v>
      </c>
      <c r="J53" s="16" t="s">
        <v>26</v>
      </c>
      <c r="K53" s="16" t="s">
        <v>27</v>
      </c>
      <c r="L53" s="16">
        <v>500</v>
      </c>
      <c r="M53" s="16" t="s">
        <v>36</v>
      </c>
      <c r="N53" s="53">
        <v>43983</v>
      </c>
      <c r="O53" s="10">
        <v>36</v>
      </c>
      <c r="P53" s="33">
        <v>346</v>
      </c>
      <c r="Q53" s="94">
        <v>0</v>
      </c>
      <c r="R53" s="102">
        <f t="shared" si="1"/>
        <v>0</v>
      </c>
    </row>
    <row r="54" spans="1:18" ht="42.6" customHeight="1" x14ac:dyDescent="0.25">
      <c r="A54" s="80" t="s">
        <v>138</v>
      </c>
      <c r="B54" s="30" t="s">
        <v>39</v>
      </c>
      <c r="C54" s="16" t="s">
        <v>87</v>
      </c>
      <c r="D54" s="31" t="s">
        <v>175</v>
      </c>
      <c r="E54" s="16">
        <v>1990</v>
      </c>
      <c r="F54" s="16" t="s">
        <v>176</v>
      </c>
      <c r="G54" s="31" t="s">
        <v>177</v>
      </c>
      <c r="H54" s="16" t="s">
        <v>45</v>
      </c>
      <c r="I54" s="16" t="s">
        <v>26</v>
      </c>
      <c r="J54" s="16" t="s">
        <v>30</v>
      </c>
      <c r="K54" s="16" t="s">
        <v>70</v>
      </c>
      <c r="L54" s="16">
        <v>1000</v>
      </c>
      <c r="M54" s="16" t="s">
        <v>40</v>
      </c>
      <c r="N54" s="53">
        <v>43983</v>
      </c>
      <c r="O54" s="10">
        <v>36</v>
      </c>
      <c r="P54" s="33">
        <v>296</v>
      </c>
      <c r="Q54" s="94">
        <v>0</v>
      </c>
      <c r="R54" s="102">
        <f t="shared" si="1"/>
        <v>0</v>
      </c>
    </row>
    <row r="55" spans="1:18" ht="42.6" customHeight="1" x14ac:dyDescent="0.25">
      <c r="A55" s="80" t="s">
        <v>138</v>
      </c>
      <c r="B55" s="30" t="s">
        <v>109</v>
      </c>
      <c r="C55" s="16" t="s">
        <v>87</v>
      </c>
      <c r="D55" s="31" t="s">
        <v>175</v>
      </c>
      <c r="E55" s="16">
        <v>1990</v>
      </c>
      <c r="F55" s="16" t="s">
        <v>178</v>
      </c>
      <c r="G55" s="31" t="s">
        <v>179</v>
      </c>
      <c r="H55" s="16" t="s">
        <v>45</v>
      </c>
      <c r="I55" s="16" t="s">
        <v>26</v>
      </c>
      <c r="J55" s="16" t="s">
        <v>30</v>
      </c>
      <c r="K55" s="16" t="s">
        <v>70</v>
      </c>
      <c r="L55" s="16">
        <v>1000</v>
      </c>
      <c r="M55" s="16" t="s">
        <v>40</v>
      </c>
      <c r="N55" s="53">
        <v>43983</v>
      </c>
      <c r="O55" s="10">
        <v>36</v>
      </c>
      <c r="P55" s="33">
        <v>296</v>
      </c>
      <c r="Q55" s="94">
        <v>0</v>
      </c>
      <c r="R55" s="102">
        <f t="shared" si="1"/>
        <v>0</v>
      </c>
    </row>
    <row r="56" spans="1:18" ht="42.6" customHeight="1" x14ac:dyDescent="0.25">
      <c r="A56" s="80" t="s">
        <v>138</v>
      </c>
      <c r="B56" s="30" t="s">
        <v>113</v>
      </c>
      <c r="C56" s="16" t="s">
        <v>87</v>
      </c>
      <c r="D56" s="31" t="s">
        <v>142</v>
      </c>
      <c r="E56" s="16">
        <v>1990</v>
      </c>
      <c r="F56" s="16" t="s">
        <v>180</v>
      </c>
      <c r="G56" s="31" t="s">
        <v>181</v>
      </c>
      <c r="H56" s="16" t="s">
        <v>45</v>
      </c>
      <c r="I56" s="16" t="s">
        <v>26</v>
      </c>
      <c r="J56" s="16" t="s">
        <v>30</v>
      </c>
      <c r="K56" s="16" t="s">
        <v>27</v>
      </c>
      <c r="L56" s="16">
        <v>500</v>
      </c>
      <c r="M56" s="16" t="s">
        <v>40</v>
      </c>
      <c r="N56" s="53">
        <v>43983</v>
      </c>
      <c r="O56" s="10">
        <v>36</v>
      </c>
      <c r="P56" s="33">
        <v>296</v>
      </c>
      <c r="Q56" s="94">
        <v>0</v>
      </c>
      <c r="R56" s="102">
        <f t="shared" si="1"/>
        <v>0</v>
      </c>
    </row>
    <row r="57" spans="1:18" ht="42.6" customHeight="1" x14ac:dyDescent="0.25">
      <c r="A57" s="80" t="s">
        <v>138</v>
      </c>
      <c r="B57" s="30" t="s">
        <v>117</v>
      </c>
      <c r="C57" s="16" t="s">
        <v>87</v>
      </c>
      <c r="D57" s="31" t="s">
        <v>142</v>
      </c>
      <c r="E57" s="16">
        <v>1990</v>
      </c>
      <c r="F57" s="16" t="s">
        <v>182</v>
      </c>
      <c r="G57" s="31" t="s">
        <v>183</v>
      </c>
      <c r="H57" s="16" t="s">
        <v>45</v>
      </c>
      <c r="I57" s="16" t="s">
        <v>26</v>
      </c>
      <c r="J57" s="16" t="s">
        <v>30</v>
      </c>
      <c r="K57" s="16" t="s">
        <v>27</v>
      </c>
      <c r="L57" s="16">
        <v>500</v>
      </c>
      <c r="M57" s="16" t="s">
        <v>40</v>
      </c>
      <c r="N57" s="53">
        <v>43983</v>
      </c>
      <c r="O57" s="10">
        <v>36</v>
      </c>
      <c r="P57" s="33">
        <v>296</v>
      </c>
      <c r="Q57" s="94">
        <v>0</v>
      </c>
      <c r="R57" s="102">
        <f t="shared" si="1"/>
        <v>0</v>
      </c>
    </row>
    <row r="58" spans="1:18" ht="42.6" customHeight="1" x14ac:dyDescent="0.25">
      <c r="A58" s="80" t="s">
        <v>138</v>
      </c>
      <c r="B58" s="30" t="s">
        <v>120</v>
      </c>
      <c r="C58" s="16" t="s">
        <v>87</v>
      </c>
      <c r="D58" s="31" t="s">
        <v>184</v>
      </c>
      <c r="E58" s="16">
        <v>1990</v>
      </c>
      <c r="F58" s="16" t="s">
        <v>185</v>
      </c>
      <c r="G58" s="31" t="s">
        <v>186</v>
      </c>
      <c r="H58" s="16" t="s">
        <v>45</v>
      </c>
      <c r="I58" s="16" t="s">
        <v>26</v>
      </c>
      <c r="J58" s="16" t="s">
        <v>26</v>
      </c>
      <c r="K58" s="16" t="s">
        <v>27</v>
      </c>
      <c r="L58" s="16">
        <v>500</v>
      </c>
      <c r="M58" s="16" t="s">
        <v>187</v>
      </c>
      <c r="N58" s="53">
        <v>43983</v>
      </c>
      <c r="O58" s="10">
        <v>36</v>
      </c>
      <c r="P58" s="33">
        <v>395</v>
      </c>
      <c r="Q58" s="94">
        <v>0</v>
      </c>
      <c r="R58" s="102">
        <f t="shared" si="1"/>
        <v>0</v>
      </c>
    </row>
    <row r="59" spans="1:18" ht="42.6" customHeight="1" x14ac:dyDescent="0.25">
      <c r="A59" s="80" t="s">
        <v>138</v>
      </c>
      <c r="B59" s="30" t="s">
        <v>124</v>
      </c>
      <c r="C59" s="16" t="s">
        <v>87</v>
      </c>
      <c r="D59" s="31" t="s">
        <v>139</v>
      </c>
      <c r="E59" s="16">
        <v>1990</v>
      </c>
      <c r="F59" s="16" t="s">
        <v>188</v>
      </c>
      <c r="G59" s="31" t="s">
        <v>189</v>
      </c>
      <c r="H59" s="16" t="s">
        <v>45</v>
      </c>
      <c r="I59" s="16" t="s">
        <v>26</v>
      </c>
      <c r="J59" s="16" t="s">
        <v>26</v>
      </c>
      <c r="K59" s="16" t="s">
        <v>70</v>
      </c>
      <c r="L59" s="16">
        <v>500</v>
      </c>
      <c r="M59" s="16" t="s">
        <v>40</v>
      </c>
      <c r="N59" s="53">
        <v>43983</v>
      </c>
      <c r="O59" s="10">
        <v>36</v>
      </c>
      <c r="P59" s="33">
        <v>296</v>
      </c>
      <c r="Q59" s="94">
        <v>0</v>
      </c>
      <c r="R59" s="102">
        <f t="shared" si="1"/>
        <v>0</v>
      </c>
    </row>
    <row r="60" spans="1:18" ht="42.6" customHeight="1" x14ac:dyDescent="0.25">
      <c r="A60" s="80" t="s">
        <v>138</v>
      </c>
      <c r="B60" s="30" t="s">
        <v>126</v>
      </c>
      <c r="C60" s="16" t="s">
        <v>87</v>
      </c>
      <c r="D60" s="31" t="s">
        <v>142</v>
      </c>
      <c r="E60" s="16">
        <v>1990</v>
      </c>
      <c r="F60" s="16">
        <v>15466164</v>
      </c>
      <c r="G60" s="31" t="s">
        <v>190</v>
      </c>
      <c r="H60" s="16" t="s">
        <v>25</v>
      </c>
      <c r="I60" s="16" t="s">
        <v>26</v>
      </c>
      <c r="J60" s="16" t="s">
        <v>26</v>
      </c>
      <c r="K60" s="16" t="s">
        <v>27</v>
      </c>
      <c r="L60" s="16">
        <v>320</v>
      </c>
      <c r="M60" s="16" t="s">
        <v>187</v>
      </c>
      <c r="N60" s="53">
        <v>43983</v>
      </c>
      <c r="O60" s="10">
        <v>36</v>
      </c>
      <c r="P60" s="33">
        <v>395</v>
      </c>
      <c r="Q60" s="94">
        <v>0</v>
      </c>
      <c r="R60" s="102">
        <f t="shared" si="1"/>
        <v>0</v>
      </c>
    </row>
    <row r="61" spans="1:18" ht="42.6" customHeight="1" x14ac:dyDescent="0.25">
      <c r="A61" s="80" t="s">
        <v>138</v>
      </c>
      <c r="B61" s="30" t="s">
        <v>130</v>
      </c>
      <c r="C61" s="16" t="s">
        <v>87</v>
      </c>
      <c r="D61" s="31" t="s">
        <v>191</v>
      </c>
      <c r="E61" s="16">
        <v>2000</v>
      </c>
      <c r="F61" s="16" t="s">
        <v>192</v>
      </c>
      <c r="G61" s="31" t="s">
        <v>193</v>
      </c>
      <c r="H61" s="16" t="s">
        <v>41</v>
      </c>
      <c r="I61" s="16" t="s">
        <v>26</v>
      </c>
      <c r="J61" s="16" t="s">
        <v>26</v>
      </c>
      <c r="K61" s="16" t="s">
        <v>27</v>
      </c>
      <c r="L61" s="16">
        <v>100</v>
      </c>
      <c r="M61" s="16" t="s">
        <v>38</v>
      </c>
      <c r="N61" s="53">
        <v>43983</v>
      </c>
      <c r="O61" s="10">
        <v>36</v>
      </c>
      <c r="P61" s="33">
        <v>98</v>
      </c>
      <c r="Q61" s="94">
        <v>0</v>
      </c>
      <c r="R61" s="102">
        <f t="shared" si="1"/>
        <v>0</v>
      </c>
    </row>
    <row r="62" spans="1:18" ht="42.6" customHeight="1" x14ac:dyDescent="0.25">
      <c r="A62" s="80" t="s">
        <v>138</v>
      </c>
      <c r="B62" s="30" t="s">
        <v>134</v>
      </c>
      <c r="C62" s="16" t="s">
        <v>87</v>
      </c>
      <c r="D62" s="31" t="s">
        <v>142</v>
      </c>
      <c r="E62" s="16">
        <v>1990</v>
      </c>
      <c r="F62" s="16" t="s">
        <v>194</v>
      </c>
      <c r="G62" s="31" t="s">
        <v>195</v>
      </c>
      <c r="H62" s="16" t="s">
        <v>45</v>
      </c>
      <c r="I62" s="16" t="s">
        <v>26</v>
      </c>
      <c r="J62" s="16" t="s">
        <v>26</v>
      </c>
      <c r="K62" s="16" t="s">
        <v>27</v>
      </c>
      <c r="L62" s="16">
        <v>500</v>
      </c>
      <c r="M62" s="16" t="s">
        <v>38</v>
      </c>
      <c r="N62" s="53">
        <v>43983</v>
      </c>
      <c r="O62" s="10">
        <v>36</v>
      </c>
      <c r="P62" s="33">
        <v>296</v>
      </c>
      <c r="Q62" s="94">
        <v>0</v>
      </c>
      <c r="R62" s="102">
        <f t="shared" si="1"/>
        <v>0</v>
      </c>
    </row>
    <row r="63" spans="1:18" ht="42.6" customHeight="1" x14ac:dyDescent="0.25">
      <c r="A63" s="80" t="s">
        <v>138</v>
      </c>
      <c r="B63" s="30" t="s">
        <v>196</v>
      </c>
      <c r="C63" s="16" t="s">
        <v>87</v>
      </c>
      <c r="D63" s="31" t="s">
        <v>197</v>
      </c>
      <c r="E63" s="16">
        <v>1990</v>
      </c>
      <c r="F63" s="16" t="s">
        <v>198</v>
      </c>
      <c r="G63" s="31" t="s">
        <v>199</v>
      </c>
      <c r="H63" s="16" t="s">
        <v>45</v>
      </c>
      <c r="I63" s="16" t="s">
        <v>26</v>
      </c>
      <c r="J63" s="16" t="s">
        <v>26</v>
      </c>
      <c r="K63" s="16" t="s">
        <v>70</v>
      </c>
      <c r="L63" s="16">
        <v>500</v>
      </c>
      <c r="M63" s="16" t="s">
        <v>40</v>
      </c>
      <c r="N63" s="53">
        <v>43983</v>
      </c>
      <c r="O63" s="10">
        <v>36</v>
      </c>
      <c r="P63" s="33">
        <v>296</v>
      </c>
      <c r="Q63" s="94">
        <v>0</v>
      </c>
      <c r="R63" s="102">
        <f t="shared" si="1"/>
        <v>0</v>
      </c>
    </row>
    <row r="64" spans="1:18" ht="39" customHeight="1" x14ac:dyDescent="0.25">
      <c r="A64" s="80" t="s">
        <v>138</v>
      </c>
      <c r="B64" s="30" t="s">
        <v>200</v>
      </c>
      <c r="C64" s="16" t="s">
        <v>87</v>
      </c>
      <c r="D64" s="31" t="s">
        <v>142</v>
      </c>
      <c r="E64" s="16">
        <v>1990</v>
      </c>
      <c r="F64" s="16" t="s">
        <v>201</v>
      </c>
      <c r="G64" s="31" t="s">
        <v>202</v>
      </c>
      <c r="H64" s="16" t="s">
        <v>45</v>
      </c>
      <c r="I64" s="16" t="s">
        <v>26</v>
      </c>
      <c r="J64" s="16" t="s">
        <v>26</v>
      </c>
      <c r="K64" s="16" t="s">
        <v>27</v>
      </c>
      <c r="L64" s="16">
        <v>500</v>
      </c>
      <c r="M64" s="16" t="s">
        <v>40</v>
      </c>
      <c r="N64" s="53">
        <v>43983</v>
      </c>
      <c r="O64" s="10">
        <v>36</v>
      </c>
      <c r="P64" s="33">
        <v>296</v>
      </c>
      <c r="Q64" s="94">
        <v>0</v>
      </c>
      <c r="R64" s="102">
        <f t="shared" si="1"/>
        <v>0</v>
      </c>
    </row>
    <row r="65" spans="1:18" ht="60.75" customHeight="1" x14ac:dyDescent="0.25">
      <c r="A65" s="80" t="s">
        <v>138</v>
      </c>
      <c r="B65" s="30" t="s">
        <v>203</v>
      </c>
      <c r="C65" s="16" t="s">
        <v>87</v>
      </c>
      <c r="D65" s="31" t="s">
        <v>142</v>
      </c>
      <c r="E65" s="16">
        <v>2000</v>
      </c>
      <c r="F65" s="16" t="s">
        <v>204</v>
      </c>
      <c r="G65" s="31" t="s">
        <v>205</v>
      </c>
      <c r="H65" s="16" t="s">
        <v>45</v>
      </c>
      <c r="I65" s="16" t="s">
        <v>26</v>
      </c>
      <c r="J65" s="16" t="s">
        <v>26</v>
      </c>
      <c r="K65" s="16" t="s">
        <v>27</v>
      </c>
      <c r="L65" s="16">
        <v>500</v>
      </c>
      <c r="M65" s="16" t="s">
        <v>40</v>
      </c>
      <c r="N65" s="53">
        <v>43983</v>
      </c>
      <c r="O65" s="10">
        <v>36</v>
      </c>
      <c r="P65" s="33">
        <v>296</v>
      </c>
      <c r="Q65" s="94">
        <v>0</v>
      </c>
      <c r="R65" s="102">
        <f t="shared" si="1"/>
        <v>0</v>
      </c>
    </row>
    <row r="66" spans="1:18" ht="42.6" customHeight="1" x14ac:dyDescent="0.25">
      <c r="A66" s="80" t="s">
        <v>138</v>
      </c>
      <c r="B66" s="30" t="s">
        <v>206</v>
      </c>
      <c r="C66" s="16" t="s">
        <v>87</v>
      </c>
      <c r="D66" s="31" t="s">
        <v>142</v>
      </c>
      <c r="E66" s="16">
        <v>2000</v>
      </c>
      <c r="F66" s="16" t="s">
        <v>207</v>
      </c>
      <c r="G66" s="31" t="s">
        <v>208</v>
      </c>
      <c r="H66" s="16" t="s">
        <v>45</v>
      </c>
      <c r="I66" s="16" t="s">
        <v>26</v>
      </c>
      <c r="J66" s="16" t="s">
        <v>26</v>
      </c>
      <c r="K66" s="16" t="s">
        <v>27</v>
      </c>
      <c r="L66" s="16">
        <v>500</v>
      </c>
      <c r="M66" s="16" t="s">
        <v>40</v>
      </c>
      <c r="N66" s="53">
        <v>43983</v>
      </c>
      <c r="O66" s="10">
        <v>36</v>
      </c>
      <c r="P66" s="33">
        <v>296</v>
      </c>
      <c r="Q66" s="94">
        <v>0</v>
      </c>
      <c r="R66" s="102">
        <f t="shared" si="1"/>
        <v>0</v>
      </c>
    </row>
    <row r="67" spans="1:18" ht="42.6" customHeight="1" x14ac:dyDescent="0.25">
      <c r="A67" s="80" t="s">
        <v>138</v>
      </c>
      <c r="B67" s="30" t="s">
        <v>209</v>
      </c>
      <c r="C67" s="16" t="s">
        <v>87</v>
      </c>
      <c r="D67" s="31" t="s">
        <v>210</v>
      </c>
      <c r="E67" s="16">
        <v>2002</v>
      </c>
      <c r="F67" s="16" t="s">
        <v>211</v>
      </c>
      <c r="G67" s="31" t="s">
        <v>212</v>
      </c>
      <c r="H67" s="16" t="s">
        <v>45</v>
      </c>
      <c r="I67" s="16" t="s">
        <v>26</v>
      </c>
      <c r="J67" s="16" t="s">
        <v>26</v>
      </c>
      <c r="K67" s="16" t="s">
        <v>27</v>
      </c>
      <c r="L67" s="16">
        <v>500</v>
      </c>
      <c r="M67" s="16" t="s">
        <v>40</v>
      </c>
      <c r="N67" s="53">
        <v>43983</v>
      </c>
      <c r="O67" s="10">
        <v>36</v>
      </c>
      <c r="P67" s="33">
        <v>296</v>
      </c>
      <c r="Q67" s="94">
        <v>0</v>
      </c>
      <c r="R67" s="102">
        <f t="shared" si="1"/>
        <v>0</v>
      </c>
    </row>
    <row r="68" spans="1:18" ht="42" customHeight="1" x14ac:dyDescent="0.25">
      <c r="A68" s="80" t="s">
        <v>138</v>
      </c>
      <c r="B68" s="30" t="s">
        <v>213</v>
      </c>
      <c r="C68" s="16" t="s">
        <v>87</v>
      </c>
      <c r="D68" s="31" t="s">
        <v>210</v>
      </c>
      <c r="E68" s="16">
        <v>2002</v>
      </c>
      <c r="F68" s="16" t="s">
        <v>214</v>
      </c>
      <c r="G68" s="31" t="s">
        <v>215</v>
      </c>
      <c r="H68" s="16" t="s">
        <v>45</v>
      </c>
      <c r="I68" s="16" t="s">
        <v>26</v>
      </c>
      <c r="J68" s="16" t="s">
        <v>26</v>
      </c>
      <c r="K68" s="16" t="s">
        <v>27</v>
      </c>
      <c r="L68" s="16">
        <v>500</v>
      </c>
      <c r="M68" s="16" t="s">
        <v>40</v>
      </c>
      <c r="N68" s="53">
        <v>43983</v>
      </c>
      <c r="O68" s="10">
        <v>36</v>
      </c>
      <c r="P68" s="33">
        <v>296</v>
      </c>
      <c r="Q68" s="94">
        <v>0</v>
      </c>
      <c r="R68" s="102">
        <f t="shared" si="1"/>
        <v>0</v>
      </c>
    </row>
    <row r="69" spans="1:18" ht="54" customHeight="1" thickBot="1" x14ac:dyDescent="0.3">
      <c r="A69" s="81" t="s">
        <v>138</v>
      </c>
      <c r="B69" s="40" t="s">
        <v>216</v>
      </c>
      <c r="C69" s="40" t="s">
        <v>87</v>
      </c>
      <c r="D69" s="41" t="s">
        <v>217</v>
      </c>
      <c r="E69" s="40">
        <v>2002</v>
      </c>
      <c r="F69" s="40" t="s">
        <v>218</v>
      </c>
      <c r="G69" s="41" t="s">
        <v>219</v>
      </c>
      <c r="H69" s="40" t="s">
        <v>41</v>
      </c>
      <c r="I69" s="40" t="s">
        <v>26</v>
      </c>
      <c r="J69" s="40" t="s">
        <v>26</v>
      </c>
      <c r="K69" s="40" t="s">
        <v>27</v>
      </c>
      <c r="L69" s="40">
        <v>100</v>
      </c>
      <c r="M69" s="40" t="s">
        <v>38</v>
      </c>
      <c r="N69" s="54">
        <v>43983</v>
      </c>
      <c r="O69" s="18">
        <v>36</v>
      </c>
      <c r="P69" s="33">
        <v>98</v>
      </c>
      <c r="Q69" s="95">
        <v>0</v>
      </c>
      <c r="R69" s="104">
        <f t="shared" si="1"/>
        <v>0</v>
      </c>
    </row>
    <row r="70" spans="1:18" ht="42.6" customHeight="1" x14ac:dyDescent="0.25">
      <c r="A70" s="78" t="s">
        <v>221</v>
      </c>
      <c r="B70" s="44" t="s">
        <v>24</v>
      </c>
      <c r="C70" s="44" t="s">
        <v>222</v>
      </c>
      <c r="D70" s="45" t="s">
        <v>223</v>
      </c>
      <c r="E70" s="44">
        <v>2000</v>
      </c>
      <c r="F70" s="44" t="s">
        <v>224</v>
      </c>
      <c r="G70" s="45" t="s">
        <v>225</v>
      </c>
      <c r="H70" s="44" t="s">
        <v>33</v>
      </c>
      <c r="I70" s="44" t="s">
        <v>26</v>
      </c>
      <c r="J70" s="44" t="s">
        <v>30</v>
      </c>
      <c r="K70" s="44" t="s">
        <v>49</v>
      </c>
      <c r="L70" s="44">
        <v>1600</v>
      </c>
      <c r="M70" s="55" t="s">
        <v>226</v>
      </c>
      <c r="N70" s="56">
        <v>44317</v>
      </c>
      <c r="O70" s="44">
        <v>25</v>
      </c>
      <c r="P70" s="57">
        <v>990</v>
      </c>
      <c r="Q70" s="96">
        <v>0</v>
      </c>
      <c r="R70" s="101">
        <f t="shared" si="1"/>
        <v>0</v>
      </c>
    </row>
    <row r="71" spans="1:18" ht="42.6" customHeight="1" x14ac:dyDescent="0.25">
      <c r="A71" s="76" t="s">
        <v>221</v>
      </c>
      <c r="B71" s="16" t="s">
        <v>227</v>
      </c>
      <c r="C71" s="16" t="s">
        <v>222</v>
      </c>
      <c r="D71" s="31" t="s">
        <v>223</v>
      </c>
      <c r="E71" s="16">
        <v>2000</v>
      </c>
      <c r="F71" s="16" t="s">
        <v>228</v>
      </c>
      <c r="G71" s="31" t="s">
        <v>229</v>
      </c>
      <c r="H71" s="16" t="s">
        <v>33</v>
      </c>
      <c r="I71" s="16" t="s">
        <v>26</v>
      </c>
      <c r="J71" s="16" t="s">
        <v>30</v>
      </c>
      <c r="K71" s="16" t="s">
        <v>49</v>
      </c>
      <c r="L71" s="16">
        <v>1600</v>
      </c>
      <c r="M71" s="37" t="s">
        <v>226</v>
      </c>
      <c r="N71" s="58">
        <v>44317</v>
      </c>
      <c r="O71" s="16">
        <v>25</v>
      </c>
      <c r="P71" s="59">
        <v>990</v>
      </c>
      <c r="Q71" s="94">
        <v>0</v>
      </c>
      <c r="R71" s="102">
        <f t="shared" si="1"/>
        <v>0</v>
      </c>
    </row>
    <row r="72" spans="1:18" ht="42.6" customHeight="1" x14ac:dyDescent="0.25">
      <c r="A72" s="76" t="s">
        <v>221</v>
      </c>
      <c r="B72" s="16" t="s">
        <v>230</v>
      </c>
      <c r="C72" s="16" t="s">
        <v>231</v>
      </c>
      <c r="D72" s="31" t="s">
        <v>232</v>
      </c>
      <c r="E72" s="16">
        <v>2016</v>
      </c>
      <c r="F72" s="16">
        <v>357216</v>
      </c>
      <c r="G72" s="31" t="s">
        <v>233</v>
      </c>
      <c r="H72" s="16" t="s">
        <v>25</v>
      </c>
      <c r="I72" s="16" t="s">
        <v>26</v>
      </c>
      <c r="J72" s="16" t="s">
        <v>26</v>
      </c>
      <c r="K72" s="16" t="s">
        <v>27</v>
      </c>
      <c r="L72" s="16">
        <v>630</v>
      </c>
      <c r="M72" s="37" t="s">
        <v>36</v>
      </c>
      <c r="N72" s="58">
        <v>44075</v>
      </c>
      <c r="O72" s="16">
        <v>33</v>
      </c>
      <c r="P72" s="59">
        <f>880*1.1</f>
        <v>968.00000000000011</v>
      </c>
      <c r="Q72" s="94">
        <v>0</v>
      </c>
      <c r="R72" s="102">
        <f t="shared" si="1"/>
        <v>0</v>
      </c>
    </row>
    <row r="73" spans="1:18" ht="42.6" customHeight="1" x14ac:dyDescent="0.25">
      <c r="A73" s="76" t="s">
        <v>221</v>
      </c>
      <c r="B73" s="16" t="s">
        <v>234</v>
      </c>
      <c r="C73" s="16" t="s">
        <v>231</v>
      </c>
      <c r="D73" s="31" t="s">
        <v>232</v>
      </c>
      <c r="E73" s="16">
        <v>2016</v>
      </c>
      <c r="F73" s="16">
        <v>357316</v>
      </c>
      <c r="G73" s="31" t="s">
        <v>235</v>
      </c>
      <c r="H73" s="16" t="s">
        <v>33</v>
      </c>
      <c r="I73" s="16" t="s">
        <v>26</v>
      </c>
      <c r="J73" s="16" t="s">
        <v>26</v>
      </c>
      <c r="K73" s="16" t="s">
        <v>27</v>
      </c>
      <c r="L73" s="16">
        <v>1600</v>
      </c>
      <c r="M73" s="37" t="s">
        <v>36</v>
      </c>
      <c r="N73" s="58">
        <v>44075</v>
      </c>
      <c r="O73" s="16">
        <v>33</v>
      </c>
      <c r="P73" s="59">
        <f>1100*1.1</f>
        <v>1210</v>
      </c>
      <c r="Q73" s="94">
        <v>0</v>
      </c>
      <c r="R73" s="102">
        <f t="shared" si="1"/>
        <v>0</v>
      </c>
    </row>
    <row r="74" spans="1:18" ht="42.6" customHeight="1" x14ac:dyDescent="0.25">
      <c r="A74" s="76" t="s">
        <v>221</v>
      </c>
      <c r="B74" s="16" t="s">
        <v>32</v>
      </c>
      <c r="C74" s="16" t="s">
        <v>1</v>
      </c>
      <c r="D74" s="31" t="s">
        <v>236</v>
      </c>
      <c r="E74" s="16">
        <v>1999</v>
      </c>
      <c r="F74" s="16">
        <v>16899</v>
      </c>
      <c r="G74" s="31" t="s">
        <v>237</v>
      </c>
      <c r="H74" s="16" t="s">
        <v>33</v>
      </c>
      <c r="I74" s="16" t="s">
        <v>26</v>
      </c>
      <c r="J74" s="16" t="s">
        <v>30</v>
      </c>
      <c r="K74" s="16" t="s">
        <v>49</v>
      </c>
      <c r="L74" s="16">
        <v>1500</v>
      </c>
      <c r="M74" s="37" t="s">
        <v>238</v>
      </c>
      <c r="N74" s="58">
        <v>44317</v>
      </c>
      <c r="O74" s="16">
        <v>25</v>
      </c>
      <c r="P74" s="59">
        <v>990</v>
      </c>
      <c r="Q74" s="94">
        <v>0</v>
      </c>
      <c r="R74" s="102">
        <f t="shared" si="1"/>
        <v>0</v>
      </c>
    </row>
    <row r="75" spans="1:18" ht="42.6" customHeight="1" x14ac:dyDescent="0.25">
      <c r="A75" s="76" t="s">
        <v>221</v>
      </c>
      <c r="B75" s="16" t="s">
        <v>34</v>
      </c>
      <c r="C75" s="16" t="s">
        <v>222</v>
      </c>
      <c r="D75" s="31" t="s">
        <v>239</v>
      </c>
      <c r="E75" s="16">
        <v>2002</v>
      </c>
      <c r="F75" s="16" t="s">
        <v>240</v>
      </c>
      <c r="G75" s="31" t="s">
        <v>241</v>
      </c>
      <c r="H75" s="16" t="s">
        <v>25</v>
      </c>
      <c r="I75" s="16" t="s">
        <v>26</v>
      </c>
      <c r="J75" s="16" t="s">
        <v>26</v>
      </c>
      <c r="K75" s="16" t="s">
        <v>27</v>
      </c>
      <c r="L75" s="16">
        <v>400</v>
      </c>
      <c r="M75" s="37" t="s">
        <v>38</v>
      </c>
      <c r="N75" s="58">
        <v>44317</v>
      </c>
      <c r="O75" s="16">
        <v>25</v>
      </c>
      <c r="P75" s="59">
        <v>990</v>
      </c>
      <c r="Q75" s="94">
        <v>0</v>
      </c>
      <c r="R75" s="102">
        <f t="shared" si="1"/>
        <v>0</v>
      </c>
    </row>
    <row r="76" spans="1:18" ht="42.6" customHeight="1" x14ac:dyDescent="0.25">
      <c r="A76" s="76" t="s">
        <v>221</v>
      </c>
      <c r="B76" s="16" t="s">
        <v>71</v>
      </c>
      <c r="C76" s="16" t="s">
        <v>222</v>
      </c>
      <c r="D76" s="31" t="s">
        <v>239</v>
      </c>
      <c r="E76" s="16">
        <v>2001</v>
      </c>
      <c r="F76" s="16" t="s">
        <v>242</v>
      </c>
      <c r="G76" s="31" t="s">
        <v>243</v>
      </c>
      <c r="H76" s="16" t="s">
        <v>33</v>
      </c>
      <c r="I76" s="16" t="s">
        <v>26</v>
      </c>
      <c r="J76" s="16" t="s">
        <v>30</v>
      </c>
      <c r="K76" s="16" t="s">
        <v>27</v>
      </c>
      <c r="L76" s="16">
        <v>1600</v>
      </c>
      <c r="M76" s="37" t="s">
        <v>37</v>
      </c>
      <c r="N76" s="58">
        <v>44317</v>
      </c>
      <c r="O76" s="16">
        <v>25</v>
      </c>
      <c r="P76" s="59">
        <v>990</v>
      </c>
      <c r="Q76" s="94">
        <v>0</v>
      </c>
      <c r="R76" s="102">
        <f t="shared" si="1"/>
        <v>0</v>
      </c>
    </row>
    <row r="77" spans="1:18" ht="42.6" customHeight="1" thickBot="1" x14ac:dyDescent="0.3">
      <c r="A77" s="82" t="s">
        <v>221</v>
      </c>
      <c r="B77" s="47" t="s">
        <v>75</v>
      </c>
      <c r="C77" s="47" t="s">
        <v>244</v>
      </c>
      <c r="D77" s="48" t="s">
        <v>239</v>
      </c>
      <c r="E77" s="47">
        <v>2015</v>
      </c>
      <c r="F77" s="47">
        <v>10824231</v>
      </c>
      <c r="G77" s="48" t="s">
        <v>245</v>
      </c>
      <c r="H77" s="47" t="s">
        <v>25</v>
      </c>
      <c r="I77" s="47" t="s">
        <v>26</v>
      </c>
      <c r="J77" s="47" t="s">
        <v>26</v>
      </c>
      <c r="K77" s="47" t="s">
        <v>27</v>
      </c>
      <c r="L77" s="47">
        <v>675</v>
      </c>
      <c r="M77" s="49" t="s">
        <v>38</v>
      </c>
      <c r="N77" s="83">
        <v>44317</v>
      </c>
      <c r="O77" s="47">
        <v>25</v>
      </c>
      <c r="P77" s="84">
        <v>990</v>
      </c>
      <c r="Q77" s="97">
        <v>0</v>
      </c>
      <c r="R77" s="103">
        <f t="shared" si="1"/>
        <v>0</v>
      </c>
    </row>
    <row r="78" spans="1:18" ht="67.5" customHeight="1" x14ac:dyDescent="0.25">
      <c r="A78" s="19" t="s">
        <v>246</v>
      </c>
      <c r="B78" s="6" t="s">
        <v>24</v>
      </c>
      <c r="C78" s="6" t="s">
        <v>247</v>
      </c>
      <c r="D78" s="7" t="s">
        <v>248</v>
      </c>
      <c r="E78" s="6">
        <v>2004</v>
      </c>
      <c r="F78" s="6">
        <v>707104</v>
      </c>
      <c r="G78" s="7" t="s">
        <v>249</v>
      </c>
      <c r="H78" s="6" t="s">
        <v>33</v>
      </c>
      <c r="I78" s="6" t="s">
        <v>250</v>
      </c>
      <c r="J78" s="6" t="s">
        <v>26</v>
      </c>
      <c r="K78" s="6" t="s">
        <v>27</v>
      </c>
      <c r="L78" s="6">
        <v>1200</v>
      </c>
      <c r="M78" s="60" t="s">
        <v>36</v>
      </c>
      <c r="N78" s="8">
        <v>43983</v>
      </c>
      <c r="O78" s="44">
        <v>36</v>
      </c>
      <c r="P78" s="57">
        <f>550*1.1</f>
        <v>605</v>
      </c>
      <c r="Q78" s="96">
        <v>0</v>
      </c>
      <c r="R78" s="101">
        <f t="shared" si="1"/>
        <v>0</v>
      </c>
    </row>
    <row r="79" spans="1:18" ht="63.75" customHeight="1" x14ac:dyDescent="0.25">
      <c r="A79" s="20" t="s">
        <v>246</v>
      </c>
      <c r="B79" s="10" t="s">
        <v>28</v>
      </c>
      <c r="C79" s="10" t="s">
        <v>247</v>
      </c>
      <c r="D79" s="11" t="s">
        <v>248</v>
      </c>
      <c r="E79" s="10">
        <v>2005</v>
      </c>
      <c r="F79" s="10">
        <v>707204</v>
      </c>
      <c r="G79" s="11" t="s">
        <v>251</v>
      </c>
      <c r="H79" s="10" t="s">
        <v>33</v>
      </c>
      <c r="I79" s="10" t="s">
        <v>26</v>
      </c>
      <c r="J79" s="10" t="s">
        <v>26</v>
      </c>
      <c r="K79" s="10" t="s">
        <v>27</v>
      </c>
      <c r="L79" s="10">
        <v>1201</v>
      </c>
      <c r="M79" s="15" t="s">
        <v>238</v>
      </c>
      <c r="N79" s="12">
        <v>43983</v>
      </c>
      <c r="O79" s="10">
        <v>36</v>
      </c>
      <c r="P79" s="33">
        <f>710*1.1</f>
        <v>781.00000000000011</v>
      </c>
      <c r="Q79" s="94">
        <v>0</v>
      </c>
      <c r="R79" s="102">
        <f t="shared" si="1"/>
        <v>0</v>
      </c>
    </row>
    <row r="80" spans="1:18" ht="62.25" customHeight="1" x14ac:dyDescent="0.25">
      <c r="A80" s="20" t="s">
        <v>246</v>
      </c>
      <c r="B80" s="10" t="s">
        <v>29</v>
      </c>
      <c r="C80" s="10" t="s">
        <v>247</v>
      </c>
      <c r="D80" s="11" t="s">
        <v>252</v>
      </c>
      <c r="E80" s="10">
        <v>2000</v>
      </c>
      <c r="F80" s="15" t="s">
        <v>253</v>
      </c>
      <c r="G80" s="11" t="s">
        <v>254</v>
      </c>
      <c r="H80" s="10" t="s">
        <v>45</v>
      </c>
      <c r="I80" s="10" t="s">
        <v>26</v>
      </c>
      <c r="J80" s="10" t="s">
        <v>26</v>
      </c>
      <c r="K80" s="10" t="s">
        <v>70</v>
      </c>
      <c r="L80" s="10">
        <v>225</v>
      </c>
      <c r="M80" s="15" t="s">
        <v>38</v>
      </c>
      <c r="N80" s="12">
        <v>43983</v>
      </c>
      <c r="O80" s="10">
        <v>36</v>
      </c>
      <c r="P80" s="33">
        <f>470*1.1</f>
        <v>517</v>
      </c>
      <c r="Q80" s="94">
        <v>0</v>
      </c>
      <c r="R80" s="102">
        <f t="shared" si="1"/>
        <v>0</v>
      </c>
    </row>
    <row r="81" spans="1:18" ht="42.6" customHeight="1" thickBot="1" x14ac:dyDescent="0.3">
      <c r="A81" s="21" t="s">
        <v>246</v>
      </c>
      <c r="B81" s="22" t="s">
        <v>31</v>
      </c>
      <c r="C81" s="22" t="s">
        <v>137</v>
      </c>
      <c r="D81" s="23" t="s">
        <v>255</v>
      </c>
      <c r="E81" s="22">
        <v>2013</v>
      </c>
      <c r="F81" s="61">
        <v>40345837</v>
      </c>
      <c r="G81" s="23" t="s">
        <v>256</v>
      </c>
      <c r="H81" s="22" t="s">
        <v>25</v>
      </c>
      <c r="I81" s="22" t="s">
        <v>26</v>
      </c>
      <c r="J81" s="22" t="s">
        <v>30</v>
      </c>
      <c r="K81" s="22" t="s">
        <v>27</v>
      </c>
      <c r="L81" s="22">
        <v>630</v>
      </c>
      <c r="M81" s="62" t="s">
        <v>257</v>
      </c>
      <c r="N81" s="24">
        <v>43983</v>
      </c>
      <c r="O81" s="22">
        <v>36</v>
      </c>
      <c r="P81" s="50">
        <f>640*1.1</f>
        <v>704</v>
      </c>
      <c r="Q81" s="97">
        <v>0</v>
      </c>
      <c r="R81" s="103">
        <f t="shared" si="1"/>
        <v>0</v>
      </c>
    </row>
    <row r="82" spans="1:18" ht="45.75" customHeight="1" thickBot="1" x14ac:dyDescent="0.3">
      <c r="A82" s="124" t="s">
        <v>258</v>
      </c>
      <c r="B82" s="125"/>
      <c r="C82" s="125"/>
      <c r="D82" s="125"/>
      <c r="E82" s="125"/>
      <c r="F82" s="125"/>
      <c r="G82" s="125"/>
      <c r="H82" s="125"/>
      <c r="I82" s="125"/>
      <c r="J82" s="125"/>
      <c r="K82" s="125"/>
      <c r="L82" s="125"/>
      <c r="M82" s="125"/>
      <c r="N82" s="125"/>
      <c r="O82" s="125"/>
      <c r="P82" s="125"/>
      <c r="Q82" s="125"/>
      <c r="R82" s="126"/>
    </row>
    <row r="83" spans="1:18" ht="42.6" customHeight="1" x14ac:dyDescent="0.25">
      <c r="A83" s="85" t="s">
        <v>265</v>
      </c>
      <c r="B83" s="6" t="s">
        <v>24</v>
      </c>
      <c r="C83" s="6" t="s">
        <v>266</v>
      </c>
      <c r="D83" s="7" t="s">
        <v>267</v>
      </c>
      <c r="E83" s="6">
        <v>2016</v>
      </c>
      <c r="F83" s="7">
        <v>325015</v>
      </c>
      <c r="G83" s="7" t="s">
        <v>268</v>
      </c>
      <c r="H83" s="6" t="s">
        <v>33</v>
      </c>
      <c r="I83" s="6" t="s">
        <v>26</v>
      </c>
      <c r="J83" s="6" t="s">
        <v>26</v>
      </c>
      <c r="K83" s="6" t="s">
        <v>27</v>
      </c>
      <c r="L83" s="6">
        <v>1800</v>
      </c>
      <c r="M83" s="60" t="s">
        <v>37</v>
      </c>
      <c r="N83" s="63">
        <v>44166</v>
      </c>
      <c r="O83" s="6">
        <v>30</v>
      </c>
      <c r="P83" s="9">
        <v>847</v>
      </c>
      <c r="Q83" s="96">
        <v>0</v>
      </c>
      <c r="R83" s="101">
        <f t="shared" ref="R83:R102" si="2">Q83*O83</f>
        <v>0</v>
      </c>
    </row>
    <row r="84" spans="1:18" ht="42.6" customHeight="1" x14ac:dyDescent="0.25">
      <c r="A84" s="86" t="s">
        <v>265</v>
      </c>
      <c r="B84" s="10" t="s">
        <v>43</v>
      </c>
      <c r="C84" s="10" t="s">
        <v>269</v>
      </c>
      <c r="D84" s="11" t="s">
        <v>270</v>
      </c>
      <c r="E84" s="10">
        <v>2013</v>
      </c>
      <c r="F84" s="11" t="s">
        <v>271</v>
      </c>
      <c r="G84" s="11" t="s">
        <v>272</v>
      </c>
      <c r="H84" s="10" t="s">
        <v>33</v>
      </c>
      <c r="I84" s="10" t="s">
        <v>273</v>
      </c>
      <c r="J84" s="10" t="s">
        <v>26</v>
      </c>
      <c r="K84" s="10" t="s">
        <v>27</v>
      </c>
      <c r="L84" s="10">
        <v>1600</v>
      </c>
      <c r="M84" s="15" t="s">
        <v>36</v>
      </c>
      <c r="N84" s="64">
        <v>44166</v>
      </c>
      <c r="O84" s="10">
        <v>30</v>
      </c>
      <c r="P84" s="14">
        <v>880</v>
      </c>
      <c r="Q84" s="94">
        <v>0</v>
      </c>
      <c r="R84" s="102">
        <f t="shared" si="2"/>
        <v>0</v>
      </c>
    </row>
    <row r="85" spans="1:18" ht="42.6" customHeight="1" thickBot="1" x14ac:dyDescent="0.3">
      <c r="A85" s="87" t="s">
        <v>265</v>
      </c>
      <c r="B85" s="22" t="s">
        <v>44</v>
      </c>
      <c r="C85" s="22" t="s">
        <v>269</v>
      </c>
      <c r="D85" s="23" t="s">
        <v>274</v>
      </c>
      <c r="E85" s="22">
        <v>2013</v>
      </c>
      <c r="F85" s="23" t="s">
        <v>275</v>
      </c>
      <c r="G85" s="23" t="s">
        <v>272</v>
      </c>
      <c r="H85" s="22" t="s">
        <v>45</v>
      </c>
      <c r="I85" s="22" t="s">
        <v>26</v>
      </c>
      <c r="J85" s="22" t="s">
        <v>26</v>
      </c>
      <c r="K85" s="22" t="s">
        <v>27</v>
      </c>
      <c r="L85" s="22">
        <v>1000</v>
      </c>
      <c r="M85" s="62" t="s">
        <v>37</v>
      </c>
      <c r="N85" s="65">
        <v>44166</v>
      </c>
      <c r="O85" s="22">
        <v>30</v>
      </c>
      <c r="P85" s="25">
        <v>880</v>
      </c>
      <c r="Q85" s="97">
        <v>0</v>
      </c>
      <c r="R85" s="103">
        <f t="shared" si="2"/>
        <v>0</v>
      </c>
    </row>
    <row r="86" spans="1:18" ht="42.6" customHeight="1" x14ac:dyDescent="0.25">
      <c r="A86" s="90" t="s">
        <v>276</v>
      </c>
      <c r="B86" s="6" t="s">
        <v>24</v>
      </c>
      <c r="C86" s="6" t="s">
        <v>260</v>
      </c>
      <c r="D86" s="7" t="s">
        <v>277</v>
      </c>
      <c r="E86" s="6">
        <v>2011</v>
      </c>
      <c r="F86" s="7">
        <v>301101</v>
      </c>
      <c r="G86" s="7" t="s">
        <v>263</v>
      </c>
      <c r="H86" s="6" t="s">
        <v>33</v>
      </c>
      <c r="I86" s="6" t="s">
        <v>26</v>
      </c>
      <c r="J86" s="6" t="s">
        <v>26</v>
      </c>
      <c r="K86" s="6" t="s">
        <v>27</v>
      </c>
      <c r="L86" s="6">
        <v>1600</v>
      </c>
      <c r="M86" s="6" t="s">
        <v>37</v>
      </c>
      <c r="N86" s="63">
        <v>44166</v>
      </c>
      <c r="O86" s="6">
        <v>30</v>
      </c>
      <c r="P86" s="9">
        <v>550</v>
      </c>
      <c r="Q86" s="96">
        <v>0</v>
      </c>
      <c r="R86" s="101">
        <f t="shared" si="2"/>
        <v>0</v>
      </c>
    </row>
    <row r="87" spans="1:18" ht="42.6" customHeight="1" x14ac:dyDescent="0.25">
      <c r="A87" s="91" t="s">
        <v>276</v>
      </c>
      <c r="B87" s="10" t="s">
        <v>28</v>
      </c>
      <c r="C87" s="10" t="s">
        <v>260</v>
      </c>
      <c r="D87" s="11" t="s">
        <v>277</v>
      </c>
      <c r="E87" s="10">
        <v>2011</v>
      </c>
      <c r="F87" s="11">
        <v>301102</v>
      </c>
      <c r="G87" s="11" t="s">
        <v>261</v>
      </c>
      <c r="H87" s="10" t="s">
        <v>33</v>
      </c>
      <c r="I87" s="10" t="s">
        <v>26</v>
      </c>
      <c r="J87" s="10" t="s">
        <v>26</v>
      </c>
      <c r="K87" s="10" t="s">
        <v>27</v>
      </c>
      <c r="L87" s="10">
        <v>1600</v>
      </c>
      <c r="M87" s="10" t="s">
        <v>37</v>
      </c>
      <c r="N87" s="64">
        <v>44166</v>
      </c>
      <c r="O87" s="10">
        <v>30</v>
      </c>
      <c r="P87" s="14">
        <v>550</v>
      </c>
      <c r="Q87" s="94">
        <v>0</v>
      </c>
      <c r="R87" s="102">
        <f t="shared" si="2"/>
        <v>0</v>
      </c>
    </row>
    <row r="88" spans="1:18" ht="42.6" customHeight="1" x14ac:dyDescent="0.25">
      <c r="A88" s="91" t="s">
        <v>276</v>
      </c>
      <c r="B88" s="10" t="s">
        <v>29</v>
      </c>
      <c r="C88" s="10" t="s">
        <v>260</v>
      </c>
      <c r="D88" s="11" t="s">
        <v>277</v>
      </c>
      <c r="E88" s="10">
        <v>2011</v>
      </c>
      <c r="F88" s="11">
        <v>301103</v>
      </c>
      <c r="G88" s="11" t="s">
        <v>278</v>
      </c>
      <c r="H88" s="10" t="s">
        <v>33</v>
      </c>
      <c r="I88" s="10" t="s">
        <v>26</v>
      </c>
      <c r="J88" s="10" t="s">
        <v>26</v>
      </c>
      <c r="K88" s="10" t="s">
        <v>27</v>
      </c>
      <c r="L88" s="10">
        <v>1600</v>
      </c>
      <c r="M88" s="10" t="s">
        <v>37</v>
      </c>
      <c r="N88" s="64">
        <v>44166</v>
      </c>
      <c r="O88" s="10">
        <v>30</v>
      </c>
      <c r="P88" s="14">
        <v>550</v>
      </c>
      <c r="Q88" s="94">
        <v>0</v>
      </c>
      <c r="R88" s="102">
        <f t="shared" si="2"/>
        <v>0</v>
      </c>
    </row>
    <row r="89" spans="1:18" ht="42.6" customHeight="1" x14ac:dyDescent="0.25">
      <c r="A89" s="91" t="s">
        <v>276</v>
      </c>
      <c r="B89" s="10" t="s">
        <v>31</v>
      </c>
      <c r="C89" s="10" t="s">
        <v>279</v>
      </c>
      <c r="D89" s="11" t="s">
        <v>280</v>
      </c>
      <c r="E89" s="10">
        <v>2010</v>
      </c>
      <c r="F89" s="11">
        <v>6109548</v>
      </c>
      <c r="G89" s="11" t="s">
        <v>281</v>
      </c>
      <c r="H89" s="10" t="s">
        <v>25</v>
      </c>
      <c r="I89" s="10" t="s">
        <v>26</v>
      </c>
      <c r="J89" s="10" t="s">
        <v>26</v>
      </c>
      <c r="K89" s="10" t="s">
        <v>27</v>
      </c>
      <c r="L89" s="10">
        <v>675</v>
      </c>
      <c r="M89" s="10" t="s">
        <v>38</v>
      </c>
      <c r="N89" s="64">
        <v>44166</v>
      </c>
      <c r="O89" s="10">
        <v>30</v>
      </c>
      <c r="P89" s="14">
        <v>550</v>
      </c>
      <c r="Q89" s="94">
        <v>0</v>
      </c>
      <c r="R89" s="102">
        <f t="shared" si="2"/>
        <v>0</v>
      </c>
    </row>
    <row r="90" spans="1:18" ht="42.6" customHeight="1" thickBot="1" x14ac:dyDescent="0.3">
      <c r="A90" s="92" t="s">
        <v>276</v>
      </c>
      <c r="B90" s="22" t="s">
        <v>32</v>
      </c>
      <c r="C90" s="22" t="s">
        <v>264</v>
      </c>
      <c r="D90" s="23" t="s">
        <v>282</v>
      </c>
      <c r="E90" s="22">
        <v>2015</v>
      </c>
      <c r="F90" s="23">
        <v>324615</v>
      </c>
      <c r="G90" s="23" t="s">
        <v>283</v>
      </c>
      <c r="H90" s="22" t="s">
        <v>33</v>
      </c>
      <c r="I90" s="22" t="s">
        <v>30</v>
      </c>
      <c r="J90" s="22" t="s">
        <v>30</v>
      </c>
      <c r="K90" s="22" t="s">
        <v>27</v>
      </c>
      <c r="L90" s="22">
        <v>1600</v>
      </c>
      <c r="M90" s="62" t="s">
        <v>40</v>
      </c>
      <c r="N90" s="65">
        <v>44166</v>
      </c>
      <c r="O90" s="22">
        <v>30</v>
      </c>
      <c r="P90" s="25">
        <v>550</v>
      </c>
      <c r="Q90" s="97">
        <v>0</v>
      </c>
      <c r="R90" s="103">
        <f t="shared" si="2"/>
        <v>0</v>
      </c>
    </row>
    <row r="91" spans="1:18" ht="42.6" customHeight="1" x14ac:dyDescent="0.25">
      <c r="A91" s="85" t="s">
        <v>286</v>
      </c>
      <c r="B91" s="6" t="s">
        <v>24</v>
      </c>
      <c r="C91" s="6" t="s">
        <v>264</v>
      </c>
      <c r="D91" s="7" t="s">
        <v>287</v>
      </c>
      <c r="E91" s="6">
        <v>2001</v>
      </c>
      <c r="F91" s="7">
        <v>31201</v>
      </c>
      <c r="G91" s="7" t="s">
        <v>285</v>
      </c>
      <c r="H91" s="6" t="s">
        <v>25</v>
      </c>
      <c r="I91" s="6" t="s">
        <v>26</v>
      </c>
      <c r="J91" s="6" t="s">
        <v>26</v>
      </c>
      <c r="K91" s="6" t="s">
        <v>49</v>
      </c>
      <c r="L91" s="6">
        <v>630</v>
      </c>
      <c r="M91" s="6" t="s">
        <v>220</v>
      </c>
      <c r="N91" s="63">
        <v>44166</v>
      </c>
      <c r="O91" s="6">
        <v>30</v>
      </c>
      <c r="P91" s="9">
        <v>660</v>
      </c>
      <c r="Q91" s="96">
        <v>0</v>
      </c>
      <c r="R91" s="101">
        <f t="shared" si="2"/>
        <v>0</v>
      </c>
    </row>
    <row r="92" spans="1:18" ht="42.6" customHeight="1" x14ac:dyDescent="0.25">
      <c r="A92" s="86" t="s">
        <v>286</v>
      </c>
      <c r="B92" s="10" t="s">
        <v>28</v>
      </c>
      <c r="C92" s="10" t="s">
        <v>264</v>
      </c>
      <c r="D92" s="11" t="s">
        <v>288</v>
      </c>
      <c r="E92" s="10">
        <v>2001</v>
      </c>
      <c r="F92" s="11">
        <v>31301</v>
      </c>
      <c r="G92" s="11" t="s">
        <v>285</v>
      </c>
      <c r="H92" s="10" t="s">
        <v>33</v>
      </c>
      <c r="I92" s="10" t="s">
        <v>30</v>
      </c>
      <c r="J92" s="10" t="s">
        <v>26</v>
      </c>
      <c r="K92" s="10" t="s">
        <v>49</v>
      </c>
      <c r="L92" s="10">
        <v>1600</v>
      </c>
      <c r="M92" s="10" t="s">
        <v>220</v>
      </c>
      <c r="N92" s="64">
        <v>44166</v>
      </c>
      <c r="O92" s="10">
        <v>30</v>
      </c>
      <c r="P92" s="14">
        <v>660</v>
      </c>
      <c r="Q92" s="94">
        <v>0</v>
      </c>
      <c r="R92" s="102">
        <f t="shared" si="2"/>
        <v>0</v>
      </c>
    </row>
    <row r="93" spans="1:18" ht="42.6" customHeight="1" x14ac:dyDescent="0.25">
      <c r="A93" s="86" t="s">
        <v>286</v>
      </c>
      <c r="B93" s="10" t="s">
        <v>29</v>
      </c>
      <c r="C93" s="10" t="s">
        <v>264</v>
      </c>
      <c r="D93" s="11" t="s">
        <v>289</v>
      </c>
      <c r="E93" s="10">
        <v>2001</v>
      </c>
      <c r="F93" s="11">
        <v>31401</v>
      </c>
      <c r="G93" s="11" t="s">
        <v>285</v>
      </c>
      <c r="H93" s="10" t="s">
        <v>45</v>
      </c>
      <c r="I93" s="10" t="s">
        <v>26</v>
      </c>
      <c r="J93" s="10" t="s">
        <v>30</v>
      </c>
      <c r="K93" s="10" t="s">
        <v>49</v>
      </c>
      <c r="L93" s="10">
        <v>1600</v>
      </c>
      <c r="M93" s="15" t="s">
        <v>38</v>
      </c>
      <c r="N93" s="64">
        <v>44166</v>
      </c>
      <c r="O93" s="10">
        <v>30</v>
      </c>
      <c r="P93" s="14">
        <v>550</v>
      </c>
      <c r="Q93" s="94">
        <v>0</v>
      </c>
      <c r="R93" s="102">
        <f t="shared" si="2"/>
        <v>0</v>
      </c>
    </row>
    <row r="94" spans="1:18" ht="42.6" customHeight="1" thickBot="1" x14ac:dyDescent="0.3">
      <c r="A94" s="88" t="s">
        <v>286</v>
      </c>
      <c r="B94" s="22" t="s">
        <v>31</v>
      </c>
      <c r="C94" s="22" t="s">
        <v>290</v>
      </c>
      <c r="D94" s="48" t="s">
        <v>291</v>
      </c>
      <c r="E94" s="47">
        <v>2020</v>
      </c>
      <c r="F94" s="48" t="s">
        <v>292</v>
      </c>
      <c r="G94" s="48" t="s">
        <v>285</v>
      </c>
      <c r="H94" s="47" t="s">
        <v>259</v>
      </c>
      <c r="I94" s="47" t="s">
        <v>26</v>
      </c>
      <c r="J94" s="47" t="s">
        <v>26</v>
      </c>
      <c r="K94" s="47" t="s">
        <v>293</v>
      </c>
      <c r="L94" s="47">
        <v>100</v>
      </c>
      <c r="M94" s="47" t="s">
        <v>36</v>
      </c>
      <c r="N94" s="67">
        <v>44621</v>
      </c>
      <c r="O94" s="47">
        <v>21</v>
      </c>
      <c r="P94" s="68">
        <f>350*1.1</f>
        <v>385.00000000000006</v>
      </c>
      <c r="Q94" s="97">
        <v>0</v>
      </c>
      <c r="R94" s="103">
        <f t="shared" si="2"/>
        <v>0</v>
      </c>
    </row>
    <row r="95" spans="1:18" ht="42.6" customHeight="1" x14ac:dyDescent="0.25">
      <c r="A95" s="66" t="s">
        <v>294</v>
      </c>
      <c r="B95" s="6" t="s">
        <v>24</v>
      </c>
      <c r="C95" s="6" t="s">
        <v>295</v>
      </c>
      <c r="D95" s="7" t="s">
        <v>296</v>
      </c>
      <c r="E95" s="6">
        <v>2009</v>
      </c>
      <c r="F95" s="7" t="s">
        <v>297</v>
      </c>
      <c r="G95" s="7" t="s">
        <v>285</v>
      </c>
      <c r="H95" s="6" t="s">
        <v>25</v>
      </c>
      <c r="I95" s="6" t="s">
        <v>26</v>
      </c>
      <c r="J95" s="6" t="s">
        <v>30</v>
      </c>
      <c r="K95" s="6" t="s">
        <v>27</v>
      </c>
      <c r="L95" s="6">
        <v>320</v>
      </c>
      <c r="M95" s="6" t="s">
        <v>298</v>
      </c>
      <c r="N95" s="63">
        <v>44166</v>
      </c>
      <c r="O95" s="6">
        <v>30</v>
      </c>
      <c r="P95" s="9">
        <v>660</v>
      </c>
      <c r="Q95" s="98">
        <v>0</v>
      </c>
      <c r="R95" s="101">
        <f t="shared" si="2"/>
        <v>0</v>
      </c>
    </row>
    <row r="96" spans="1:18" ht="42.6" customHeight="1" x14ac:dyDescent="0.25">
      <c r="A96" s="69" t="s">
        <v>294</v>
      </c>
      <c r="B96" s="10" t="s">
        <v>28</v>
      </c>
      <c r="C96" s="10" t="s">
        <v>299</v>
      </c>
      <c r="D96" s="11" t="s">
        <v>300</v>
      </c>
      <c r="E96" s="10">
        <v>1989</v>
      </c>
      <c r="F96" s="11" t="s">
        <v>301</v>
      </c>
      <c r="G96" s="11" t="s">
        <v>285</v>
      </c>
      <c r="H96" s="10" t="s">
        <v>33</v>
      </c>
      <c r="I96" s="10" t="s">
        <v>30</v>
      </c>
      <c r="J96" s="10" t="s">
        <v>26</v>
      </c>
      <c r="K96" s="10" t="s">
        <v>27</v>
      </c>
      <c r="L96" s="10">
        <v>500</v>
      </c>
      <c r="M96" s="10" t="s">
        <v>187</v>
      </c>
      <c r="N96" s="64">
        <v>44166</v>
      </c>
      <c r="O96" s="10">
        <v>30</v>
      </c>
      <c r="P96" s="14">
        <v>660</v>
      </c>
      <c r="Q96" s="95">
        <v>0</v>
      </c>
      <c r="R96" s="102">
        <f t="shared" si="2"/>
        <v>0</v>
      </c>
    </row>
    <row r="97" spans="1:18" ht="42.6" customHeight="1" thickBot="1" x14ac:dyDescent="0.3">
      <c r="A97" s="70" t="s">
        <v>294</v>
      </c>
      <c r="B97" s="22" t="s">
        <v>29</v>
      </c>
      <c r="C97" s="22" t="s">
        <v>299</v>
      </c>
      <c r="D97" s="23" t="s">
        <v>302</v>
      </c>
      <c r="E97" s="22">
        <v>1978</v>
      </c>
      <c r="F97" s="23" t="s">
        <v>303</v>
      </c>
      <c r="G97" s="23" t="s">
        <v>304</v>
      </c>
      <c r="H97" s="22" t="s">
        <v>259</v>
      </c>
      <c r="I97" s="22" t="s">
        <v>26</v>
      </c>
      <c r="J97" s="22" t="s">
        <v>26</v>
      </c>
      <c r="K97" s="22" t="s">
        <v>27</v>
      </c>
      <c r="L97" s="22">
        <v>100</v>
      </c>
      <c r="M97" s="22" t="s">
        <v>38</v>
      </c>
      <c r="N97" s="65">
        <v>44166</v>
      </c>
      <c r="O97" s="22">
        <v>30</v>
      </c>
      <c r="P97" s="25">
        <f>290*1.1</f>
        <v>319</v>
      </c>
      <c r="Q97" s="97">
        <v>0</v>
      </c>
      <c r="R97" s="103">
        <f t="shared" si="2"/>
        <v>0</v>
      </c>
    </row>
    <row r="98" spans="1:18" ht="42.6" customHeight="1" x14ac:dyDescent="0.25">
      <c r="A98" s="85" t="s">
        <v>305</v>
      </c>
      <c r="B98" s="6" t="s">
        <v>24</v>
      </c>
      <c r="C98" s="6" t="s">
        <v>284</v>
      </c>
      <c r="D98" s="7" t="s">
        <v>306</v>
      </c>
      <c r="E98" s="6">
        <v>2000</v>
      </c>
      <c r="F98" s="7" t="s">
        <v>307</v>
      </c>
      <c r="G98" s="7" t="s">
        <v>308</v>
      </c>
      <c r="H98" s="6" t="s">
        <v>25</v>
      </c>
      <c r="I98" s="6" t="s">
        <v>26</v>
      </c>
      <c r="J98" s="6" t="s">
        <v>26</v>
      </c>
      <c r="K98" s="6" t="s">
        <v>27</v>
      </c>
      <c r="L98" s="6">
        <v>630</v>
      </c>
      <c r="M98" s="6" t="s">
        <v>37</v>
      </c>
      <c r="N98" s="63">
        <v>44166</v>
      </c>
      <c r="O98" s="6">
        <v>30</v>
      </c>
      <c r="P98" s="9">
        <v>660</v>
      </c>
      <c r="Q98" s="98">
        <v>0</v>
      </c>
      <c r="R98" s="101">
        <f t="shared" si="2"/>
        <v>0</v>
      </c>
    </row>
    <row r="99" spans="1:18" ht="42.6" customHeight="1" x14ac:dyDescent="0.25">
      <c r="A99" s="89" t="s">
        <v>305</v>
      </c>
      <c r="B99" s="10" t="s">
        <v>28</v>
      </c>
      <c r="C99" s="10" t="s">
        <v>309</v>
      </c>
      <c r="D99" s="11" t="s">
        <v>262</v>
      </c>
      <c r="E99" s="10">
        <v>1974</v>
      </c>
      <c r="F99" s="11">
        <v>69095</v>
      </c>
      <c r="G99" s="11" t="s">
        <v>308</v>
      </c>
      <c r="H99" s="10" t="s">
        <v>45</v>
      </c>
      <c r="I99" s="10" t="s">
        <v>26</v>
      </c>
      <c r="J99" s="10" t="s">
        <v>26</v>
      </c>
      <c r="K99" s="10" t="s">
        <v>27</v>
      </c>
      <c r="L99" s="10">
        <v>100</v>
      </c>
      <c r="M99" s="10" t="s">
        <v>38</v>
      </c>
      <c r="N99" s="64">
        <v>44166</v>
      </c>
      <c r="O99" s="10">
        <v>30</v>
      </c>
      <c r="P99" s="14">
        <v>330</v>
      </c>
      <c r="Q99" s="95">
        <v>0</v>
      </c>
      <c r="R99" s="102">
        <f t="shared" si="2"/>
        <v>0</v>
      </c>
    </row>
    <row r="100" spans="1:18" ht="42.6" customHeight="1" thickBot="1" x14ac:dyDescent="0.3">
      <c r="A100" s="87" t="s">
        <v>305</v>
      </c>
      <c r="B100" s="22" t="s">
        <v>29</v>
      </c>
      <c r="C100" s="22" t="s">
        <v>284</v>
      </c>
      <c r="D100" s="23" t="s">
        <v>310</v>
      </c>
      <c r="E100" s="22">
        <v>2000</v>
      </c>
      <c r="F100" s="23" t="s">
        <v>311</v>
      </c>
      <c r="G100" s="23" t="s">
        <v>308</v>
      </c>
      <c r="H100" s="22" t="s">
        <v>45</v>
      </c>
      <c r="I100" s="22" t="s">
        <v>26</v>
      </c>
      <c r="J100" s="22" t="s">
        <v>26</v>
      </c>
      <c r="K100" s="22" t="s">
        <v>27</v>
      </c>
      <c r="L100" s="22">
        <v>100</v>
      </c>
      <c r="M100" s="22" t="s">
        <v>38</v>
      </c>
      <c r="N100" s="65">
        <v>44166</v>
      </c>
      <c r="O100" s="22">
        <v>30</v>
      </c>
      <c r="P100" s="25">
        <v>330</v>
      </c>
      <c r="Q100" s="97">
        <v>0</v>
      </c>
      <c r="R100" s="103">
        <f t="shared" si="2"/>
        <v>0</v>
      </c>
    </row>
    <row r="101" spans="1:18" ht="42.6" customHeight="1" x14ac:dyDescent="0.25">
      <c r="A101" s="66" t="s">
        <v>312</v>
      </c>
      <c r="B101" s="6" t="s">
        <v>24</v>
      </c>
      <c r="C101" s="6" t="s">
        <v>313</v>
      </c>
      <c r="D101" s="7" t="s">
        <v>314</v>
      </c>
      <c r="E101" s="6">
        <v>2016</v>
      </c>
      <c r="F101" s="7" t="s">
        <v>315</v>
      </c>
      <c r="G101" s="7" t="s">
        <v>285</v>
      </c>
      <c r="H101" s="6" t="s">
        <v>33</v>
      </c>
      <c r="I101" s="6" t="s">
        <v>26</v>
      </c>
      <c r="J101" s="6" t="s">
        <v>30</v>
      </c>
      <c r="K101" s="6" t="s">
        <v>27</v>
      </c>
      <c r="L101" s="6">
        <v>1650</v>
      </c>
      <c r="M101" s="60" t="s">
        <v>36</v>
      </c>
      <c r="N101" s="63">
        <v>44546</v>
      </c>
      <c r="O101" s="6">
        <v>23</v>
      </c>
      <c r="P101" s="9">
        <v>733</v>
      </c>
      <c r="Q101" s="100">
        <v>0</v>
      </c>
      <c r="R101" s="101">
        <f t="shared" si="2"/>
        <v>0</v>
      </c>
    </row>
    <row r="102" spans="1:18" ht="42.6" customHeight="1" thickBot="1" x14ac:dyDescent="0.3">
      <c r="A102" s="70" t="s">
        <v>312</v>
      </c>
      <c r="B102" s="22" t="s">
        <v>227</v>
      </c>
      <c r="C102" s="22" t="s">
        <v>260</v>
      </c>
      <c r="D102" s="23" t="s">
        <v>316</v>
      </c>
      <c r="E102" s="22">
        <v>1996</v>
      </c>
      <c r="F102" s="23">
        <v>9647</v>
      </c>
      <c r="G102" s="23" t="s">
        <v>285</v>
      </c>
      <c r="H102" s="22" t="s">
        <v>45</v>
      </c>
      <c r="I102" s="22" t="s">
        <v>26</v>
      </c>
      <c r="J102" s="22" t="s">
        <v>30</v>
      </c>
      <c r="K102" s="22" t="s">
        <v>317</v>
      </c>
      <c r="L102" s="22">
        <v>600</v>
      </c>
      <c r="M102" s="62" t="s">
        <v>40</v>
      </c>
      <c r="N102" s="65">
        <v>44166</v>
      </c>
      <c r="O102" s="22">
        <v>30</v>
      </c>
      <c r="P102" s="25">
        <v>550</v>
      </c>
      <c r="Q102" s="99">
        <v>0</v>
      </c>
      <c r="R102" s="103">
        <f t="shared" si="2"/>
        <v>0</v>
      </c>
    </row>
    <row r="103" spans="1:18" ht="37.5" customHeight="1" thickBot="1" x14ac:dyDescent="0.3">
      <c r="A103" s="127" t="s">
        <v>318</v>
      </c>
      <c r="B103" s="128"/>
      <c r="C103" s="128"/>
      <c r="D103" s="128"/>
      <c r="E103" s="128"/>
      <c r="F103" s="128"/>
      <c r="G103" s="128"/>
      <c r="H103" s="128"/>
      <c r="I103" s="128"/>
      <c r="J103" s="128"/>
      <c r="K103" s="128"/>
      <c r="L103" s="128"/>
      <c r="M103" s="128"/>
      <c r="N103" s="128"/>
      <c r="O103" s="128"/>
      <c r="P103" s="128"/>
      <c r="Q103" s="129"/>
      <c r="R103" s="71">
        <f>SUM(R11:R102)</f>
        <v>0</v>
      </c>
    </row>
    <row r="104" spans="1:18" ht="20.25" x14ac:dyDescent="0.25">
      <c r="A104" s="130"/>
      <c r="B104" s="130"/>
      <c r="C104" s="130"/>
      <c r="D104" s="130"/>
      <c r="E104" s="130"/>
      <c r="F104" s="130"/>
      <c r="G104" s="130"/>
      <c r="H104" s="130"/>
      <c r="I104" s="130"/>
      <c r="J104" s="130"/>
      <c r="K104" s="130"/>
      <c r="L104" s="130"/>
      <c r="M104" s="130"/>
      <c r="N104" s="130"/>
      <c r="O104" s="130"/>
      <c r="P104" s="130"/>
      <c r="Q104" s="130"/>
      <c r="R104" s="130"/>
    </row>
    <row r="105" spans="1:18" ht="20.25" x14ac:dyDescent="0.25">
      <c r="A105" s="117" t="s">
        <v>319</v>
      </c>
      <c r="B105" s="117"/>
      <c r="C105" s="117"/>
      <c r="D105" s="117"/>
      <c r="E105" s="117"/>
      <c r="F105" s="117"/>
      <c r="G105" s="117"/>
      <c r="H105" s="117"/>
      <c r="I105" s="117"/>
      <c r="J105" s="117"/>
      <c r="K105" s="117"/>
      <c r="L105" s="117"/>
      <c r="M105" s="117"/>
      <c r="N105" s="117"/>
      <c r="O105" s="117"/>
      <c r="P105" s="117"/>
      <c r="Q105" s="117"/>
      <c r="R105" s="117"/>
    </row>
    <row r="106" spans="1:18" ht="20.25" x14ac:dyDescent="0.25">
      <c r="A106" s="131"/>
      <c r="B106" s="131"/>
      <c r="C106" s="131"/>
      <c r="D106" s="131"/>
      <c r="E106" s="131"/>
      <c r="F106" s="131"/>
      <c r="G106" s="131"/>
      <c r="H106" s="131"/>
      <c r="I106" s="131"/>
      <c r="J106" s="131"/>
      <c r="K106" s="131"/>
      <c r="L106" s="131"/>
      <c r="M106" s="131"/>
      <c r="N106" s="131"/>
      <c r="O106" s="131"/>
      <c r="P106" s="131"/>
      <c r="Q106" s="131"/>
      <c r="R106" s="131"/>
    </row>
    <row r="107" spans="1:18" ht="20.25" x14ac:dyDescent="0.25">
      <c r="A107" s="131"/>
      <c r="B107" s="131"/>
      <c r="C107" s="131"/>
      <c r="D107" s="131"/>
      <c r="E107" s="131"/>
      <c r="F107" s="131"/>
      <c r="G107" s="131"/>
      <c r="H107" s="131"/>
      <c r="I107" s="131"/>
      <c r="J107" s="131"/>
      <c r="K107" s="131"/>
      <c r="L107" s="131"/>
      <c r="M107" s="131"/>
      <c r="N107" s="131"/>
      <c r="O107" s="131"/>
      <c r="P107" s="131"/>
      <c r="Q107" s="131"/>
      <c r="R107" s="131"/>
    </row>
    <row r="108" spans="1:18" ht="26.25" x14ac:dyDescent="0.25">
      <c r="A108" s="106" t="s">
        <v>320</v>
      </c>
      <c r="B108" s="106"/>
      <c r="C108" s="106"/>
      <c r="D108" s="106"/>
      <c r="E108" s="106"/>
      <c r="F108" s="106"/>
      <c r="G108" s="106"/>
      <c r="H108" s="106"/>
      <c r="I108" s="106"/>
      <c r="J108" s="106"/>
      <c r="K108" s="106"/>
      <c r="L108" s="106"/>
      <c r="M108" s="106"/>
      <c r="N108" s="106"/>
      <c r="O108" s="106"/>
      <c r="P108" s="106"/>
      <c r="Q108" s="106"/>
      <c r="R108" s="106"/>
    </row>
    <row r="109" spans="1:18" ht="21" thickBot="1" x14ac:dyDescent="0.3">
      <c r="A109" s="132"/>
      <c r="B109" s="132"/>
      <c r="C109" s="132"/>
      <c r="D109" s="132"/>
      <c r="E109" s="132"/>
      <c r="F109" s="132"/>
      <c r="G109" s="132"/>
      <c r="H109" s="132"/>
      <c r="I109" s="132"/>
      <c r="J109" s="132"/>
      <c r="K109" s="132"/>
      <c r="L109" s="132"/>
      <c r="M109" s="132"/>
      <c r="N109" s="132"/>
      <c r="O109" s="132"/>
      <c r="P109" s="132"/>
      <c r="Q109" s="132"/>
      <c r="R109" s="132"/>
    </row>
    <row r="110" spans="1:18" ht="105.75" customHeight="1" x14ac:dyDescent="0.25">
      <c r="A110" s="133" t="s">
        <v>321</v>
      </c>
      <c r="B110" s="134"/>
      <c r="C110" s="134"/>
      <c r="D110" s="134"/>
      <c r="E110" s="134"/>
      <c r="F110" s="134"/>
      <c r="G110" s="134"/>
      <c r="H110" s="135"/>
      <c r="I110" s="136" t="s">
        <v>322</v>
      </c>
      <c r="J110" s="137"/>
      <c r="K110" s="137"/>
      <c r="L110" s="138"/>
      <c r="M110" s="139" t="s">
        <v>323</v>
      </c>
      <c r="N110" s="134"/>
      <c r="O110" s="134"/>
      <c r="P110" s="135"/>
      <c r="Q110" s="139" t="s">
        <v>324</v>
      </c>
      <c r="R110" s="140"/>
    </row>
    <row r="111" spans="1:18" ht="37.5" customHeight="1" thickBot="1" x14ac:dyDescent="0.3">
      <c r="A111" s="141">
        <v>0</v>
      </c>
      <c r="B111" s="142"/>
      <c r="C111" s="142"/>
      <c r="D111" s="142"/>
      <c r="E111" s="142"/>
      <c r="F111" s="142"/>
      <c r="G111" s="142"/>
      <c r="H111" s="143"/>
      <c r="I111" s="144">
        <f>352+330+160+14+9+34+91+8+9</f>
        <v>1007</v>
      </c>
      <c r="J111" s="144"/>
      <c r="K111" s="144"/>
      <c r="L111" s="144"/>
      <c r="M111" s="145">
        <v>10</v>
      </c>
      <c r="N111" s="146"/>
      <c r="O111" s="146"/>
      <c r="P111" s="147"/>
      <c r="Q111" s="148">
        <f>(A111*I111)+((A111*1.3)*M111)</f>
        <v>0</v>
      </c>
      <c r="R111" s="149"/>
    </row>
    <row r="112" spans="1:18" ht="20.25" x14ac:dyDescent="0.25">
      <c r="A112" s="131"/>
      <c r="B112" s="131"/>
      <c r="C112" s="131"/>
      <c r="D112" s="131"/>
      <c r="E112" s="131"/>
      <c r="F112" s="131"/>
      <c r="G112" s="131"/>
      <c r="H112" s="131"/>
      <c r="I112" s="131"/>
      <c r="J112" s="131"/>
      <c r="K112" s="131"/>
      <c r="L112" s="131"/>
      <c r="M112" s="131"/>
      <c r="N112" s="131"/>
      <c r="O112" s="131"/>
      <c r="P112" s="131"/>
      <c r="Q112" s="131"/>
      <c r="R112" s="131"/>
    </row>
    <row r="113" spans="1:18" ht="33.75" customHeight="1" x14ac:dyDescent="0.25">
      <c r="A113" s="117" t="s">
        <v>325</v>
      </c>
      <c r="B113" s="150"/>
      <c r="C113" s="150"/>
      <c r="D113" s="150"/>
      <c r="E113" s="150"/>
      <c r="F113" s="150"/>
      <c r="G113" s="150"/>
      <c r="H113" s="150"/>
      <c r="I113" s="150"/>
      <c r="J113" s="150"/>
      <c r="K113" s="150"/>
      <c r="L113" s="150"/>
      <c r="M113" s="150"/>
      <c r="N113" s="150"/>
      <c r="O113" s="150"/>
      <c r="P113" s="150"/>
      <c r="Q113" s="150"/>
      <c r="R113" s="150"/>
    </row>
    <row r="114" spans="1:18" ht="56.25" customHeight="1" x14ac:dyDescent="0.25">
      <c r="A114" s="151" t="s">
        <v>326</v>
      </c>
      <c r="B114" s="152"/>
      <c r="C114" s="152"/>
      <c r="D114" s="152"/>
      <c r="E114" s="152"/>
      <c r="F114" s="152"/>
      <c r="G114" s="152"/>
      <c r="H114" s="152"/>
      <c r="I114" s="152"/>
      <c r="J114" s="152"/>
      <c r="K114" s="152"/>
      <c r="L114" s="152"/>
      <c r="M114" s="152"/>
      <c r="N114" s="152"/>
      <c r="O114" s="152"/>
      <c r="P114" s="152"/>
      <c r="Q114" s="152"/>
      <c r="R114" s="152"/>
    </row>
    <row r="115" spans="1:18" ht="29.25" customHeight="1" x14ac:dyDescent="0.25">
      <c r="A115" s="151" t="s">
        <v>327</v>
      </c>
      <c r="B115" s="151"/>
      <c r="C115" s="151"/>
      <c r="D115" s="151"/>
      <c r="E115" s="151"/>
      <c r="F115" s="151"/>
      <c r="G115" s="151"/>
      <c r="H115" s="151"/>
      <c r="I115" s="151"/>
      <c r="J115" s="151"/>
      <c r="K115" s="151"/>
      <c r="L115" s="151"/>
      <c r="M115" s="151"/>
      <c r="N115" s="151"/>
      <c r="O115" s="151"/>
      <c r="P115" s="151"/>
      <c r="Q115" s="151"/>
      <c r="R115" s="151"/>
    </row>
    <row r="116" spans="1:18" ht="18.75" customHeight="1" x14ac:dyDescent="0.25">
      <c r="A116" s="131"/>
      <c r="B116" s="131"/>
      <c r="C116" s="131"/>
      <c r="D116" s="131"/>
      <c r="E116" s="131"/>
      <c r="F116" s="131"/>
      <c r="G116" s="131"/>
      <c r="H116" s="131"/>
      <c r="I116" s="131"/>
      <c r="J116" s="131"/>
      <c r="K116" s="131"/>
      <c r="L116" s="131"/>
      <c r="M116" s="131"/>
      <c r="N116" s="131"/>
      <c r="O116" s="131"/>
      <c r="P116" s="131"/>
      <c r="Q116" s="131"/>
      <c r="R116" s="131"/>
    </row>
    <row r="117" spans="1:18" ht="20.25" x14ac:dyDescent="0.25">
      <c r="A117" s="131"/>
      <c r="B117" s="131"/>
      <c r="C117" s="131"/>
      <c r="D117" s="131"/>
      <c r="E117" s="131"/>
      <c r="F117" s="131"/>
      <c r="G117" s="131"/>
      <c r="H117" s="131"/>
      <c r="I117" s="131"/>
      <c r="J117" s="131"/>
      <c r="K117" s="131"/>
      <c r="L117" s="131"/>
      <c r="M117" s="131"/>
      <c r="N117" s="131"/>
      <c r="O117" s="131"/>
      <c r="P117" s="131"/>
      <c r="Q117" s="131"/>
      <c r="R117" s="131"/>
    </row>
    <row r="118" spans="1:18" ht="26.25" x14ac:dyDescent="0.25">
      <c r="A118" s="106" t="s">
        <v>328</v>
      </c>
      <c r="B118" s="106"/>
      <c r="C118" s="106"/>
      <c r="D118" s="106"/>
      <c r="E118" s="106"/>
      <c r="F118" s="106"/>
      <c r="G118" s="106"/>
      <c r="H118" s="106"/>
      <c r="I118" s="106"/>
      <c r="J118" s="106"/>
      <c r="K118" s="106"/>
      <c r="L118" s="106"/>
      <c r="M118" s="106"/>
      <c r="N118" s="106"/>
      <c r="O118" s="106"/>
      <c r="P118" s="106"/>
      <c r="Q118" s="106"/>
      <c r="R118" s="106"/>
    </row>
    <row r="119" spans="1:18" ht="21" thickBot="1" x14ac:dyDescent="0.3">
      <c r="A119" s="131"/>
      <c r="B119" s="131"/>
      <c r="C119" s="131"/>
      <c r="D119" s="131"/>
      <c r="E119" s="131"/>
      <c r="F119" s="131"/>
      <c r="G119" s="131"/>
      <c r="H119" s="131"/>
      <c r="I119" s="131"/>
      <c r="J119" s="131"/>
      <c r="K119" s="131"/>
      <c r="L119" s="131"/>
      <c r="M119" s="131"/>
      <c r="N119" s="131"/>
      <c r="O119" s="131"/>
      <c r="P119" s="131"/>
      <c r="Q119" s="131"/>
      <c r="R119" s="131"/>
    </row>
    <row r="120" spans="1:18" ht="45" customHeight="1" thickBot="1" x14ac:dyDescent="0.3">
      <c r="A120" s="154" t="s">
        <v>329</v>
      </c>
      <c r="B120" s="155"/>
      <c r="C120" s="155"/>
      <c r="D120" s="155"/>
      <c r="E120" s="155"/>
      <c r="F120" s="155"/>
      <c r="G120" s="155"/>
      <c r="H120" s="155"/>
      <c r="I120" s="155"/>
      <c r="J120" s="155"/>
      <c r="K120" s="155"/>
      <c r="L120" s="155"/>
      <c r="M120" s="155"/>
      <c r="N120" s="155"/>
      <c r="O120" s="155"/>
      <c r="P120" s="155"/>
      <c r="Q120" s="155"/>
      <c r="R120" s="156"/>
    </row>
    <row r="121" spans="1:18" ht="45" customHeight="1" thickBot="1" x14ac:dyDescent="0.3">
      <c r="A121" s="157">
        <f>R103+Q111</f>
        <v>0</v>
      </c>
      <c r="B121" s="158"/>
      <c r="C121" s="158"/>
      <c r="D121" s="158"/>
      <c r="E121" s="158"/>
      <c r="F121" s="158"/>
      <c r="G121" s="158"/>
      <c r="H121" s="158"/>
      <c r="I121" s="158"/>
      <c r="J121" s="158"/>
      <c r="K121" s="158"/>
      <c r="L121" s="158"/>
      <c r="M121" s="158"/>
      <c r="N121" s="158"/>
      <c r="O121" s="158"/>
      <c r="P121" s="158"/>
      <c r="Q121" s="158"/>
      <c r="R121" s="159"/>
    </row>
    <row r="122" spans="1:18" ht="20.25" customHeight="1" x14ac:dyDescent="0.25">
      <c r="A122" s="131"/>
      <c r="B122" s="131"/>
      <c r="C122" s="131"/>
      <c r="D122" s="131"/>
      <c r="E122" s="131"/>
      <c r="F122" s="131"/>
      <c r="G122" s="131"/>
      <c r="H122" s="131"/>
      <c r="I122" s="131"/>
      <c r="J122" s="131"/>
      <c r="K122" s="131"/>
      <c r="L122" s="131"/>
      <c r="M122" s="131"/>
      <c r="N122" s="131"/>
      <c r="O122" s="131"/>
      <c r="P122" s="131"/>
      <c r="Q122" s="131"/>
      <c r="R122" s="131"/>
    </row>
    <row r="123" spans="1:18" ht="38.25" customHeight="1" x14ac:dyDescent="0.25">
      <c r="A123" s="160" t="s">
        <v>330</v>
      </c>
      <c r="B123" s="160"/>
      <c r="C123" s="160"/>
      <c r="D123" s="160"/>
      <c r="E123" s="160"/>
      <c r="F123" s="160"/>
      <c r="G123" s="160"/>
      <c r="H123" s="160"/>
      <c r="I123" s="160"/>
      <c r="J123" s="160"/>
      <c r="K123" s="160"/>
      <c r="L123" s="160"/>
      <c r="M123" s="160"/>
      <c r="N123" s="160"/>
      <c r="O123" s="160"/>
      <c r="P123" s="160"/>
      <c r="Q123" s="160"/>
      <c r="R123" s="160"/>
    </row>
    <row r="124" spans="1:18" ht="25.5" x14ac:dyDescent="0.25">
      <c r="A124" s="153"/>
      <c r="B124" s="153"/>
      <c r="C124" s="153"/>
      <c r="D124" s="153"/>
      <c r="E124" s="153"/>
      <c r="F124" s="153"/>
      <c r="G124" s="153"/>
      <c r="H124" s="153"/>
      <c r="I124" s="153"/>
      <c r="J124" s="153"/>
      <c r="K124" s="153"/>
      <c r="L124" s="153"/>
      <c r="M124" s="153"/>
      <c r="N124" s="153"/>
      <c r="O124" s="153"/>
      <c r="P124" s="153"/>
      <c r="Q124" s="153"/>
      <c r="R124" s="153"/>
    </row>
    <row r="125" spans="1:18" ht="15.75" customHeight="1" x14ac:dyDescent="0.25">
      <c r="A125" s="153"/>
      <c r="B125" s="153"/>
      <c r="C125" s="153"/>
      <c r="D125" s="153"/>
      <c r="E125" s="153"/>
      <c r="F125" s="153"/>
      <c r="G125" s="153"/>
      <c r="H125" s="153"/>
      <c r="I125" s="153"/>
      <c r="J125" s="153"/>
      <c r="K125" s="153"/>
      <c r="L125" s="153"/>
      <c r="M125" s="153"/>
      <c r="N125" s="153"/>
      <c r="O125" s="153"/>
      <c r="P125" s="153"/>
      <c r="Q125" s="153"/>
      <c r="R125" s="153"/>
    </row>
    <row r="126" spans="1:18" ht="25.5" x14ac:dyDescent="0.25">
      <c r="A126" s="153"/>
      <c r="B126" s="153"/>
      <c r="C126" s="153"/>
      <c r="D126" s="153"/>
      <c r="E126" s="153"/>
      <c r="F126" s="153"/>
      <c r="G126" s="153"/>
      <c r="H126" s="153"/>
      <c r="I126" s="153"/>
      <c r="J126" s="153"/>
      <c r="K126" s="153"/>
      <c r="L126" s="153"/>
      <c r="M126" s="153"/>
      <c r="N126" s="153"/>
      <c r="O126" s="153"/>
      <c r="P126" s="153"/>
      <c r="Q126" s="153"/>
      <c r="R126" s="153"/>
    </row>
    <row r="131" spans="17:17" ht="33.75" customHeight="1" x14ac:dyDescent="0.3">
      <c r="Q131" s="75"/>
    </row>
    <row r="132" spans="17:17" ht="41.25" customHeight="1" x14ac:dyDescent="0.3">
      <c r="Q132" s="75"/>
    </row>
    <row r="133" spans="17:17" x14ac:dyDescent="0.3">
      <c r="Q133" s="75"/>
    </row>
    <row r="134" spans="17:17" x14ac:dyDescent="0.3">
      <c r="Q134" s="75"/>
    </row>
  </sheetData>
  <sheetProtection algorithmName="SHA-512" hashValue="Foc12DHjTCRstQZmkLQmJGUKpSCwun5Hms5gVSFiFMCUrnIvb5wgw8pNWykhtOBpc1IYFwXXa1oPttFa0WI5aw==" saltValue="cJnuMgJJ5+xG5eGukm+V/Q==" spinCount="100000" sheet="1" selectLockedCells="1"/>
  <mergeCells count="55">
    <mergeCell ref="A126:R126"/>
    <mergeCell ref="A120:R120"/>
    <mergeCell ref="A121:R121"/>
    <mergeCell ref="A122:R122"/>
    <mergeCell ref="A123:R123"/>
    <mergeCell ref="A124:R124"/>
    <mergeCell ref="A125:R125"/>
    <mergeCell ref="A119:R119"/>
    <mergeCell ref="A111:H111"/>
    <mergeCell ref="I111:L111"/>
    <mergeCell ref="M111:P111"/>
    <mergeCell ref="Q111:R111"/>
    <mergeCell ref="A112:R112"/>
    <mergeCell ref="A113:R113"/>
    <mergeCell ref="A114:R114"/>
    <mergeCell ref="A115:R115"/>
    <mergeCell ref="A116:R116"/>
    <mergeCell ref="A117:R117"/>
    <mergeCell ref="A118:R118"/>
    <mergeCell ref="A106:R106"/>
    <mergeCell ref="A107:R107"/>
    <mergeCell ref="A108:R108"/>
    <mergeCell ref="A109:R109"/>
    <mergeCell ref="A110:H110"/>
    <mergeCell ref="I110:L110"/>
    <mergeCell ref="M110:P110"/>
    <mergeCell ref="Q110:R110"/>
    <mergeCell ref="A105:R105"/>
    <mergeCell ref="L8:L9"/>
    <mergeCell ref="M8:M9"/>
    <mergeCell ref="N8:N9"/>
    <mergeCell ref="O8:O9"/>
    <mergeCell ref="P8:P9"/>
    <mergeCell ref="Q8:Q9"/>
    <mergeCell ref="R8:R9"/>
    <mergeCell ref="A10:R10"/>
    <mergeCell ref="A82:R82"/>
    <mergeCell ref="A103:Q103"/>
    <mergeCell ref="A104:R104"/>
    <mergeCell ref="A7:R7"/>
    <mergeCell ref="A8:A9"/>
    <mergeCell ref="B8:B9"/>
    <mergeCell ref="C8:C9"/>
    <mergeCell ref="D8:D9"/>
    <mergeCell ref="E8:E9"/>
    <mergeCell ref="F8:F9"/>
    <mergeCell ref="G8:G9"/>
    <mergeCell ref="H8:H9"/>
    <mergeCell ref="K8:K9"/>
    <mergeCell ref="A6:R6"/>
    <mergeCell ref="A1:R1"/>
    <mergeCell ref="A2:R2"/>
    <mergeCell ref="A3:R3"/>
    <mergeCell ref="A4:R4"/>
    <mergeCell ref="A5:R5"/>
  </mergeCells>
  <conditionalFormatting sqref="A111">
    <cfRule type="cellIs" dxfId="0" priority="1" operator="greaterThan">
      <formula>350</formula>
    </cfRule>
  </conditionalFormatting>
  <pageMargins left="0.42142857142857143" right="0.7" top="0.3611111111111111" bottom="0.78740157499999996" header="0.3" footer="0.3"/>
  <pageSetup paperSize="9" scale="31" fitToHeight="0" orientation="landscape" r:id="rId1"/>
  <headerFooter>
    <oddFooter>&amp;LPříloha č. 3 zadávací dokumentace&amp;RStránka &amp;"-,Tučné"&amp;P&amp;"-,Obyčejné" z &amp;"-,Tučné"&amp;N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Drochytka</dc:creator>
  <cp:lastModifiedBy>Jan Drochytka</cp:lastModifiedBy>
  <dcterms:created xsi:type="dcterms:W3CDTF">2020-03-31T16:24:15Z</dcterms:created>
  <dcterms:modified xsi:type="dcterms:W3CDTF">2020-04-29T15:13:37Z</dcterms:modified>
</cp:coreProperties>
</file>